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IEF\Downloads\"/>
    </mc:Choice>
  </mc:AlternateContent>
  <xr:revisionPtr revIDLastSave="0" documentId="13_ncr:1_{79936D9C-8B87-4E4A-B1FC-A7FA54E8834D}" xr6:coauthVersionLast="47" xr6:coauthVersionMax="47" xr10:uidLastSave="{00000000-0000-0000-0000-000000000000}"/>
  <bookViews>
    <workbookView xWindow="-120" yWindow="-120" windowWidth="29040" windowHeight="15840" xr2:uid="{ED53A59E-C66C-4FC9-B554-07808A8B603D}"/>
  </bookViews>
  <sheets>
    <sheet name="SUMMARY" sheetId="8" r:id="rId1"/>
    <sheet name="Spring 2017" sheetId="9" r:id="rId2"/>
    <sheet name="Summer 2017" sheetId="10" r:id="rId3"/>
    <sheet name="Spring 2018" sheetId="11" r:id="rId4"/>
    <sheet name="Summer 2018" sheetId="12" r:id="rId5"/>
    <sheet name="Spring 2019" sheetId="2" r:id="rId6"/>
    <sheet name="Summer 2019" sheetId="1" r:id="rId7"/>
    <sheet name="Spring 2020" sheetId="3" r:id="rId8"/>
    <sheet name="Summer 2020" sheetId="4" r:id="rId9"/>
    <sheet name="Spring 2021" sheetId="5" r:id="rId10"/>
    <sheet name="Summer 2021" sheetId="6" r:id="rId11"/>
    <sheet name="Spring 2022" sheetId="7" r:id="rId12"/>
  </sheets>
  <definedNames>
    <definedName name="_xlnm._FilterDatabase" localSheetId="7" hidden="1">'Spring 2020'!$A$1:$F$1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1" i="12" l="1"/>
  <c r="G50" i="12"/>
  <c r="G49" i="12"/>
  <c r="G48" i="12"/>
  <c r="G47" i="12"/>
  <c r="G46" i="12"/>
  <c r="G45" i="12"/>
  <c r="G44" i="12"/>
  <c r="G43" i="12"/>
  <c r="G42" i="12"/>
  <c r="G41" i="12"/>
  <c r="G40" i="12"/>
  <c r="G39" i="12"/>
  <c r="L41" i="12" s="1"/>
  <c r="G38" i="12"/>
  <c r="G37" i="12"/>
  <c r="G36" i="12"/>
  <c r="G35" i="12"/>
  <c r="G34" i="12"/>
  <c r="G33" i="12"/>
  <c r="G32" i="12"/>
  <c r="J31" i="12"/>
  <c r="G31" i="12"/>
  <c r="G30" i="12"/>
  <c r="G29" i="12"/>
  <c r="G28" i="12"/>
  <c r="K31" i="12" s="1"/>
  <c r="G27" i="12"/>
  <c r="G26" i="12"/>
  <c r="G25" i="12"/>
  <c r="G24" i="12"/>
  <c r="L26" i="12" s="1"/>
  <c r="G23" i="12"/>
  <c r="G22" i="12"/>
  <c r="K26" i="12" s="1"/>
  <c r="G21" i="12"/>
  <c r="G20" i="12"/>
  <c r="G19" i="12"/>
  <c r="G18" i="12"/>
  <c r="G17" i="12"/>
  <c r="L21" i="12" s="1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H16" i="11" s="1"/>
  <c r="G11" i="11"/>
  <c r="G10" i="11"/>
  <c r="G9" i="11"/>
  <c r="G8" i="11"/>
  <c r="G7" i="11"/>
  <c r="G6" i="11"/>
  <c r="G5" i="11"/>
  <c r="G4" i="11"/>
  <c r="G3" i="11"/>
  <c r="G2" i="11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I31" i="10" s="1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51" i="9"/>
  <c r="G50" i="9"/>
  <c r="G49" i="9"/>
  <c r="G48" i="9"/>
  <c r="G47" i="9"/>
  <c r="L51" i="9" s="1"/>
  <c r="G46" i="9"/>
  <c r="G45" i="9"/>
  <c r="G44" i="9"/>
  <c r="G43" i="9"/>
  <c r="G42" i="9"/>
  <c r="K46" i="9" s="1"/>
  <c r="G41" i="9"/>
  <c r="G40" i="9"/>
  <c r="G39" i="9"/>
  <c r="G38" i="9"/>
  <c r="G37" i="9"/>
  <c r="I36" i="9"/>
  <c r="G36" i="9"/>
  <c r="G35" i="9"/>
  <c r="G34" i="9"/>
  <c r="G33" i="9"/>
  <c r="G32" i="9"/>
  <c r="L36" i="9" s="1"/>
  <c r="G31" i="9"/>
  <c r="G30" i="9"/>
  <c r="G29" i="9"/>
  <c r="G28" i="9"/>
  <c r="G27" i="9"/>
  <c r="K31" i="9" s="1"/>
  <c r="G26" i="9"/>
  <c r="G25" i="9"/>
  <c r="G24" i="9"/>
  <c r="G23" i="9"/>
  <c r="G22" i="9"/>
  <c r="L26" i="9" s="1"/>
  <c r="G21" i="9"/>
  <c r="G20" i="9"/>
  <c r="G19" i="9"/>
  <c r="G18" i="9"/>
  <c r="G17" i="9"/>
  <c r="K21" i="9" s="1"/>
  <c r="G16" i="9"/>
  <c r="G15" i="9"/>
  <c r="G14" i="9"/>
  <c r="G13" i="9"/>
  <c r="G12" i="9"/>
  <c r="K16" i="9" s="1"/>
  <c r="G11" i="9"/>
  <c r="G10" i="9"/>
  <c r="G9" i="9"/>
  <c r="G8" i="9"/>
  <c r="G7" i="9"/>
  <c r="J11" i="9" s="1"/>
  <c r="G6" i="9"/>
  <c r="G5" i="9"/>
  <c r="G4" i="9"/>
  <c r="G3" i="9"/>
  <c r="G2" i="9"/>
  <c r="H6" i="9" s="1"/>
  <c r="D21" i="8"/>
  <c r="E20" i="8"/>
  <c r="G20" i="8"/>
  <c r="I20" i="8"/>
  <c r="B21" i="8"/>
  <c r="E36" i="8"/>
  <c r="H38" i="8"/>
  <c r="I36" i="8"/>
  <c r="I37" i="8"/>
  <c r="C37" i="8"/>
  <c r="D53" i="8"/>
  <c r="E52" i="8"/>
  <c r="F51" i="8"/>
  <c r="J54" i="8"/>
  <c r="J52" i="8"/>
  <c r="D69" i="8"/>
  <c r="E68" i="8"/>
  <c r="H70" i="8"/>
  <c r="H67" i="8"/>
  <c r="B69" i="8"/>
  <c r="D5" i="8"/>
  <c r="D3" i="8"/>
  <c r="H6" i="8"/>
  <c r="H4" i="8"/>
  <c r="J3" i="8"/>
  <c r="J36" i="8"/>
  <c r="J38" i="8"/>
  <c r="E54" i="8"/>
  <c r="G52" i="8"/>
  <c r="K53" i="8"/>
  <c r="F69" i="8"/>
  <c r="I68" i="8"/>
  <c r="E6" i="8"/>
  <c r="I4" i="8"/>
  <c r="K4" i="8"/>
  <c r="K6" i="8"/>
  <c r="K69" i="8"/>
  <c r="B19" i="8"/>
  <c r="E38" i="8"/>
  <c r="B53" i="8"/>
  <c r="I70" i="8"/>
  <c r="J5" i="8"/>
  <c r="G3" i="8"/>
  <c r="E22" i="8"/>
  <c r="F21" i="8"/>
  <c r="H21" i="8"/>
  <c r="J21" i="8"/>
  <c r="C22" i="8"/>
  <c r="F37" i="8"/>
  <c r="K38" i="8"/>
  <c r="D38" i="8"/>
  <c r="F53" i="8"/>
  <c r="H51" i="8"/>
  <c r="E70" i="8"/>
  <c r="H69" i="8"/>
  <c r="C69" i="8"/>
  <c r="E4" i="8"/>
  <c r="I5" i="8"/>
  <c r="D4" i="8"/>
  <c r="E67" i="8"/>
  <c r="I3" i="8"/>
  <c r="F22" i="8"/>
  <c r="G35" i="8"/>
  <c r="C53" i="8"/>
  <c r="F6" i="8"/>
  <c r="K68" i="8"/>
  <c r="K19" i="8"/>
  <c r="G22" i="8"/>
  <c r="I22" i="8"/>
  <c r="K22" i="8"/>
  <c r="B22" i="8"/>
  <c r="G38" i="8"/>
  <c r="K36" i="8"/>
  <c r="K37" i="8"/>
  <c r="H35" i="8"/>
  <c r="B35" i="8"/>
  <c r="C51" i="8"/>
  <c r="G54" i="8"/>
  <c r="H53" i="8"/>
  <c r="I52" i="8"/>
  <c r="B52" i="8"/>
  <c r="C67" i="8"/>
  <c r="G70" i="8"/>
  <c r="F67" i="8"/>
  <c r="K70" i="8"/>
  <c r="K67" i="8"/>
  <c r="B4" i="8"/>
  <c r="F5" i="8"/>
  <c r="F3" i="8"/>
  <c r="J6" i="8"/>
  <c r="B5" i="8"/>
  <c r="D20" i="8"/>
  <c r="F35" i="8"/>
  <c r="D37" i="8"/>
  <c r="K52" i="8"/>
  <c r="H68" i="8"/>
  <c r="H5" i="8"/>
  <c r="E5" i="8"/>
  <c r="E35" i="8"/>
  <c r="G53" i="8"/>
  <c r="J70" i="8"/>
  <c r="J69" i="8"/>
  <c r="C19" i="8"/>
  <c r="E19" i="8"/>
  <c r="G19" i="8"/>
  <c r="K20" i="8"/>
  <c r="B20" i="8"/>
  <c r="G37" i="8"/>
  <c r="C35" i="8"/>
  <c r="J35" i="8"/>
  <c r="J37" i="8"/>
  <c r="C36" i="8"/>
  <c r="D52" i="8"/>
  <c r="C54" i="8"/>
  <c r="I54" i="8"/>
  <c r="J53" i="8"/>
  <c r="J51" i="8"/>
  <c r="D68" i="8"/>
  <c r="G68" i="8"/>
  <c r="G67" i="8"/>
  <c r="I67" i="8"/>
  <c r="B70" i="8"/>
  <c r="C3" i="8"/>
  <c r="G6" i="8"/>
  <c r="G4" i="8"/>
  <c r="H3" i="8"/>
  <c r="K3" i="8"/>
  <c r="F20" i="8"/>
  <c r="I19" i="8"/>
  <c r="I35" i="8"/>
  <c r="D36" i="8"/>
  <c r="E51" i="8"/>
  <c r="K54" i="8"/>
  <c r="D70" i="8"/>
  <c r="J68" i="8"/>
  <c r="D6" i="8"/>
  <c r="B68" i="8"/>
  <c r="C5" i="8"/>
  <c r="J22" i="8"/>
  <c r="H37" i="8"/>
  <c r="H52" i="8"/>
  <c r="J67" i="8"/>
  <c r="J4" i="8"/>
  <c r="K5" i="8"/>
  <c r="H20" i="8"/>
  <c r="C21" i="8"/>
  <c r="B38" i="8"/>
  <c r="E53" i="8"/>
  <c r="D54" i="8"/>
  <c r="E69" i="8"/>
  <c r="C70" i="8"/>
  <c r="B6" i="8"/>
  <c r="I6" i="8"/>
  <c r="H22" i="8"/>
  <c r="B51" i="8"/>
  <c r="F68" i="8"/>
  <c r="F4" i="8"/>
  <c r="G5" i="8"/>
  <c r="E21" i="8"/>
  <c r="G21" i="8"/>
  <c r="I21" i="8"/>
  <c r="J20" i="8"/>
  <c r="D22" i="8"/>
  <c r="K35" i="8"/>
  <c r="G36" i="8"/>
  <c r="F38" i="8"/>
  <c r="B37" i="8"/>
  <c r="E37" i="8"/>
  <c r="F54" i="8"/>
  <c r="F52" i="8"/>
  <c r="G51" i="8"/>
  <c r="B54" i="8"/>
  <c r="K51" i="8"/>
  <c r="F70" i="8"/>
  <c r="I69" i="8"/>
  <c r="E3" i="8"/>
  <c r="K21" i="8"/>
  <c r="C38" i="8"/>
  <c r="B67" i="8"/>
  <c r="B3" i="8"/>
  <c r="C4" i="8"/>
  <c r="C20" i="8"/>
  <c r="D19" i="8"/>
  <c r="F19" i="8"/>
  <c r="H19" i="8"/>
  <c r="J19" i="8"/>
  <c r="D35" i="8"/>
  <c r="F36" i="8"/>
  <c r="I38" i="8"/>
  <c r="H36" i="8"/>
  <c r="B36" i="8"/>
  <c r="C52" i="8"/>
  <c r="D51" i="8"/>
  <c r="H54" i="8"/>
  <c r="I53" i="8"/>
  <c r="I51" i="8"/>
  <c r="C68" i="8"/>
  <c r="D67" i="8"/>
  <c r="G69" i="8"/>
  <c r="C6" i="8"/>
  <c r="L51" i="8" l="1"/>
  <c r="L67" i="8"/>
  <c r="L68" i="8"/>
  <c r="L70" i="8"/>
  <c r="L69" i="8"/>
  <c r="L54" i="8"/>
  <c r="L52" i="8"/>
  <c r="L53" i="8"/>
  <c r="L36" i="8"/>
  <c r="L37" i="8"/>
  <c r="L38" i="8"/>
  <c r="L35" i="8"/>
  <c r="L20" i="8"/>
  <c r="L22" i="8"/>
  <c r="L21" i="8"/>
  <c r="L19" i="8"/>
  <c r="L6" i="8"/>
  <c r="L5" i="8"/>
  <c r="L4" i="8"/>
  <c r="L3" i="8"/>
  <c r="K36" i="10"/>
  <c r="L31" i="12"/>
  <c r="I26" i="12"/>
  <c r="J36" i="12"/>
  <c r="J26" i="12"/>
  <c r="M26" i="12" s="1"/>
  <c r="L46" i="12"/>
  <c r="H11" i="12"/>
  <c r="H21" i="12"/>
  <c r="I21" i="12"/>
  <c r="J21" i="12"/>
  <c r="M21" i="12" s="1"/>
  <c r="I31" i="12"/>
  <c r="K21" i="12"/>
  <c r="K36" i="12"/>
  <c r="L36" i="12"/>
  <c r="L51" i="12"/>
  <c r="H26" i="12"/>
  <c r="K41" i="12"/>
  <c r="L6" i="12"/>
  <c r="I16" i="12"/>
  <c r="L26" i="11"/>
  <c r="J6" i="11"/>
  <c r="K26" i="11"/>
  <c r="K21" i="11"/>
  <c r="K36" i="11"/>
  <c r="I26" i="11"/>
  <c r="L51" i="11"/>
  <c r="K11" i="11"/>
  <c r="H21" i="11"/>
  <c r="I31" i="11"/>
  <c r="J21" i="11"/>
  <c r="K41" i="11"/>
  <c r="L21" i="11"/>
  <c r="L41" i="11"/>
  <c r="H26" i="11"/>
  <c r="J31" i="11"/>
  <c r="L16" i="11"/>
  <c r="L31" i="11"/>
  <c r="L46" i="11"/>
  <c r="I21" i="11"/>
  <c r="J36" i="11"/>
  <c r="K26" i="10"/>
  <c r="J21" i="10"/>
  <c r="J6" i="10"/>
  <c r="L16" i="10"/>
  <c r="L51" i="10"/>
  <c r="K21" i="10"/>
  <c r="I26" i="10"/>
  <c r="K41" i="10"/>
  <c r="L41" i="10"/>
  <c r="L11" i="10"/>
  <c r="H21" i="10"/>
  <c r="L46" i="10"/>
  <c r="L21" i="10"/>
  <c r="H26" i="10"/>
  <c r="J36" i="10"/>
  <c r="J36" i="9"/>
  <c r="M36" i="9" s="1"/>
  <c r="J21" i="9"/>
  <c r="K36" i="9"/>
  <c r="H41" i="9"/>
  <c r="J31" i="9"/>
  <c r="J46" i="9"/>
  <c r="K11" i="9"/>
  <c r="J16" i="9"/>
  <c r="I41" i="9"/>
  <c r="J26" i="9"/>
  <c r="J41" i="9"/>
  <c r="M41" i="9" s="1"/>
  <c r="K41" i="9"/>
  <c r="K6" i="9"/>
  <c r="K26" i="9"/>
  <c r="H36" i="9"/>
  <c r="L46" i="9"/>
  <c r="K51" i="9"/>
  <c r="M31" i="12"/>
  <c r="H6" i="12"/>
  <c r="I11" i="12"/>
  <c r="J16" i="12"/>
  <c r="M16" i="12" s="1"/>
  <c r="H16" i="12"/>
  <c r="I6" i="12"/>
  <c r="J11" i="12"/>
  <c r="M11" i="12" s="1"/>
  <c r="K16" i="12"/>
  <c r="J6" i="12"/>
  <c r="M6" i="12" s="1"/>
  <c r="K11" i="12"/>
  <c r="L16" i="12"/>
  <c r="K6" i="12"/>
  <c r="L11" i="12"/>
  <c r="H51" i="12"/>
  <c r="H46" i="12"/>
  <c r="I51" i="12"/>
  <c r="H41" i="12"/>
  <c r="I46" i="12"/>
  <c r="J51" i="12"/>
  <c r="M51" i="12" s="1"/>
  <c r="H36" i="12"/>
  <c r="I41" i="12"/>
  <c r="J46" i="12"/>
  <c r="M46" i="12" s="1"/>
  <c r="K51" i="12"/>
  <c r="H31" i="12"/>
  <c r="I36" i="12"/>
  <c r="M36" i="12" s="1"/>
  <c r="J41" i="12"/>
  <c r="K46" i="12"/>
  <c r="J26" i="11"/>
  <c r="M26" i="11" s="1"/>
  <c r="K31" i="11"/>
  <c r="L36" i="11"/>
  <c r="I11" i="11"/>
  <c r="J16" i="11"/>
  <c r="H6" i="11"/>
  <c r="I6" i="11"/>
  <c r="M6" i="11" s="1"/>
  <c r="J11" i="11"/>
  <c r="K16" i="11"/>
  <c r="K6" i="11"/>
  <c r="L11" i="11"/>
  <c r="H51" i="11"/>
  <c r="L6" i="11"/>
  <c r="H46" i="11"/>
  <c r="I51" i="11"/>
  <c r="H41" i="11"/>
  <c r="I46" i="11"/>
  <c r="J51" i="11"/>
  <c r="H36" i="11"/>
  <c r="I41" i="11"/>
  <c r="J46" i="11"/>
  <c r="K51" i="11"/>
  <c r="H11" i="11"/>
  <c r="H31" i="11"/>
  <c r="I36" i="11"/>
  <c r="M36" i="11" s="1"/>
  <c r="J41" i="11"/>
  <c r="K46" i="11"/>
  <c r="I16" i="11"/>
  <c r="J31" i="10"/>
  <c r="M31" i="10" s="1"/>
  <c r="H16" i="10"/>
  <c r="I21" i="10"/>
  <c r="M21" i="10" s="1"/>
  <c r="J26" i="10"/>
  <c r="K31" i="10"/>
  <c r="L36" i="10"/>
  <c r="I16" i="10"/>
  <c r="L31" i="10"/>
  <c r="H6" i="10"/>
  <c r="I11" i="10"/>
  <c r="J16" i="10"/>
  <c r="L26" i="10"/>
  <c r="H11" i="10"/>
  <c r="I6" i="10"/>
  <c r="M6" i="10" s="1"/>
  <c r="J11" i="10"/>
  <c r="K16" i="10"/>
  <c r="K11" i="10"/>
  <c r="K6" i="10"/>
  <c r="H51" i="10"/>
  <c r="L6" i="10"/>
  <c r="H46" i="10"/>
  <c r="I51" i="10"/>
  <c r="H41" i="10"/>
  <c r="I46" i="10"/>
  <c r="J51" i="10"/>
  <c r="H36" i="10"/>
  <c r="I41" i="10"/>
  <c r="J46" i="10"/>
  <c r="M46" i="10" s="1"/>
  <c r="K51" i="10"/>
  <c r="H31" i="10"/>
  <c r="I36" i="10"/>
  <c r="J41" i="10"/>
  <c r="K46" i="10"/>
  <c r="M26" i="9"/>
  <c r="L41" i="9"/>
  <c r="L31" i="9"/>
  <c r="L21" i="9"/>
  <c r="L16" i="9"/>
  <c r="L11" i="9"/>
  <c r="H51" i="9"/>
  <c r="H26" i="9"/>
  <c r="I31" i="9"/>
  <c r="M31" i="9" s="1"/>
  <c r="I26" i="9"/>
  <c r="H16" i="9"/>
  <c r="H11" i="9"/>
  <c r="I16" i="9"/>
  <c r="M16" i="9" s="1"/>
  <c r="I6" i="9"/>
  <c r="J6" i="9"/>
  <c r="L6" i="9"/>
  <c r="H46" i="9"/>
  <c r="I51" i="9"/>
  <c r="H31" i="9"/>
  <c r="H21" i="9"/>
  <c r="I21" i="9"/>
  <c r="M21" i="9" s="1"/>
  <c r="I11" i="9"/>
  <c r="M11" i="9" s="1"/>
  <c r="I46" i="9"/>
  <c r="M46" i="9" s="1"/>
  <c r="J51" i="9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H16" i="7" s="1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I31" i="6" s="1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I16" i="6" s="1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H16" i="1" s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51" i="2"/>
  <c r="G50" i="2"/>
  <c r="G49" i="2"/>
  <c r="G48" i="2"/>
  <c r="G47" i="2"/>
  <c r="I51" i="2" s="1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I36" i="2" s="1"/>
  <c r="G31" i="2"/>
  <c r="G30" i="2"/>
  <c r="G29" i="2"/>
  <c r="G28" i="2"/>
  <c r="G27" i="2"/>
  <c r="I31" i="2" s="1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I11" i="2" s="1"/>
  <c r="G6" i="2"/>
  <c r="G5" i="2"/>
  <c r="G4" i="2"/>
  <c r="G3" i="2"/>
  <c r="G2" i="2"/>
  <c r="J13" i="8"/>
  <c r="E8" i="8"/>
  <c r="I46" i="7" l="1"/>
  <c r="J46" i="7"/>
  <c r="L46" i="7"/>
  <c r="K46" i="7"/>
  <c r="L31" i="7"/>
  <c r="J31" i="7"/>
  <c r="K31" i="7"/>
  <c r="J16" i="7"/>
  <c r="L16" i="7"/>
  <c r="K16" i="7"/>
  <c r="I21" i="7"/>
  <c r="L21" i="7"/>
  <c r="K21" i="7"/>
  <c r="J21" i="7"/>
  <c r="I41" i="7"/>
  <c r="L41" i="7"/>
  <c r="K41" i="7"/>
  <c r="J41" i="7"/>
  <c r="I26" i="7"/>
  <c r="L26" i="7"/>
  <c r="K26" i="7"/>
  <c r="J26" i="7"/>
  <c r="H46" i="7"/>
  <c r="I6" i="7"/>
  <c r="K6" i="7"/>
  <c r="J6" i="7"/>
  <c r="L6" i="7"/>
  <c r="I11" i="7"/>
  <c r="J11" i="7"/>
  <c r="L11" i="7"/>
  <c r="K11" i="7"/>
  <c r="H31" i="7"/>
  <c r="I51" i="7"/>
  <c r="J51" i="7"/>
  <c r="L51" i="7"/>
  <c r="K51" i="7"/>
  <c r="I36" i="7"/>
  <c r="L36" i="7"/>
  <c r="J36" i="7"/>
  <c r="K36" i="7"/>
  <c r="L16" i="6"/>
  <c r="K16" i="6"/>
  <c r="J16" i="6"/>
  <c r="K46" i="6"/>
  <c r="J46" i="6"/>
  <c r="L46" i="6"/>
  <c r="L31" i="6"/>
  <c r="K31" i="6"/>
  <c r="J31" i="6"/>
  <c r="I41" i="6"/>
  <c r="J41" i="6"/>
  <c r="L41" i="6"/>
  <c r="K41" i="6"/>
  <c r="I6" i="6"/>
  <c r="J6" i="6"/>
  <c r="K6" i="6"/>
  <c r="L6" i="6"/>
  <c r="I26" i="6"/>
  <c r="J26" i="6"/>
  <c r="L26" i="6"/>
  <c r="K26" i="6"/>
  <c r="I46" i="6"/>
  <c r="I11" i="6"/>
  <c r="J11" i="6"/>
  <c r="L11" i="6"/>
  <c r="K11" i="6"/>
  <c r="I51" i="6"/>
  <c r="J51" i="6"/>
  <c r="L51" i="6"/>
  <c r="K51" i="6"/>
  <c r="I36" i="6"/>
  <c r="L36" i="6"/>
  <c r="K36" i="6"/>
  <c r="J36" i="6"/>
  <c r="I21" i="6"/>
  <c r="J21" i="6"/>
  <c r="K21" i="6"/>
  <c r="L21" i="6"/>
  <c r="H31" i="5"/>
  <c r="I51" i="5"/>
  <c r="L51" i="5"/>
  <c r="J51" i="5"/>
  <c r="K51" i="5"/>
  <c r="I11" i="5"/>
  <c r="L11" i="5"/>
  <c r="J11" i="5"/>
  <c r="K11" i="5"/>
  <c r="H16" i="5"/>
  <c r="I36" i="5"/>
  <c r="L36" i="5"/>
  <c r="K36" i="5"/>
  <c r="J36" i="5"/>
  <c r="I6" i="5"/>
  <c r="J6" i="5"/>
  <c r="L6" i="5"/>
  <c r="K6" i="5"/>
  <c r="I46" i="5"/>
  <c r="J46" i="5"/>
  <c r="L46" i="5"/>
  <c r="K46" i="5"/>
  <c r="I31" i="5"/>
  <c r="L31" i="5"/>
  <c r="K31" i="5"/>
  <c r="J31" i="5"/>
  <c r="I21" i="5"/>
  <c r="J21" i="5"/>
  <c r="L21" i="5"/>
  <c r="K21" i="5"/>
  <c r="I16" i="5"/>
  <c r="L16" i="5"/>
  <c r="K16" i="5"/>
  <c r="J16" i="5"/>
  <c r="I41" i="5"/>
  <c r="J41" i="5"/>
  <c r="L41" i="5"/>
  <c r="K41" i="5"/>
  <c r="H26" i="5"/>
  <c r="L26" i="5"/>
  <c r="K26" i="5"/>
  <c r="J26" i="5"/>
  <c r="H46" i="5"/>
  <c r="I46" i="4"/>
  <c r="L46" i="4"/>
  <c r="K46" i="4"/>
  <c r="J46" i="4"/>
  <c r="L31" i="4"/>
  <c r="J31" i="4"/>
  <c r="K31" i="4"/>
  <c r="K16" i="4"/>
  <c r="L16" i="4"/>
  <c r="J16" i="4"/>
  <c r="I41" i="4"/>
  <c r="L41" i="4"/>
  <c r="J41" i="4"/>
  <c r="K41" i="4"/>
  <c r="I26" i="4"/>
  <c r="L26" i="4"/>
  <c r="K26" i="4"/>
  <c r="J26" i="4"/>
  <c r="H46" i="4"/>
  <c r="I6" i="4"/>
  <c r="L6" i="4"/>
  <c r="K6" i="4"/>
  <c r="J6" i="4"/>
  <c r="I11" i="4"/>
  <c r="J11" i="4"/>
  <c r="L11" i="4"/>
  <c r="K11" i="4"/>
  <c r="H31" i="4"/>
  <c r="I51" i="4"/>
  <c r="J51" i="4"/>
  <c r="L51" i="4"/>
  <c r="K51" i="4"/>
  <c r="H16" i="4"/>
  <c r="I36" i="4"/>
  <c r="J36" i="4"/>
  <c r="L36" i="4"/>
  <c r="K36" i="4"/>
  <c r="I21" i="4"/>
  <c r="L21" i="4"/>
  <c r="K21" i="4"/>
  <c r="J21" i="4"/>
  <c r="H46" i="3"/>
  <c r="I41" i="3"/>
  <c r="L41" i="3"/>
  <c r="K41" i="3"/>
  <c r="J41" i="3"/>
  <c r="I16" i="3"/>
  <c r="I36" i="3"/>
  <c r="L36" i="3"/>
  <c r="K36" i="3"/>
  <c r="J36" i="3"/>
  <c r="I26" i="3"/>
  <c r="K26" i="3"/>
  <c r="J26" i="3"/>
  <c r="L26" i="3"/>
  <c r="I51" i="3"/>
  <c r="J51" i="3"/>
  <c r="L51" i="3"/>
  <c r="K51" i="3"/>
  <c r="I21" i="3"/>
  <c r="L21" i="3"/>
  <c r="K21" i="3"/>
  <c r="J21" i="3"/>
  <c r="I31" i="3"/>
  <c r="I6" i="3"/>
  <c r="J6" i="3"/>
  <c r="L6" i="3"/>
  <c r="K6" i="3"/>
  <c r="L46" i="3"/>
  <c r="K46" i="3"/>
  <c r="J46" i="3"/>
  <c r="I11" i="3"/>
  <c r="J11" i="3"/>
  <c r="L11" i="3"/>
  <c r="K11" i="3"/>
  <c r="J31" i="3"/>
  <c r="L31" i="3"/>
  <c r="K31" i="3"/>
  <c r="L16" i="3"/>
  <c r="J16" i="3"/>
  <c r="K16" i="3"/>
  <c r="I21" i="1"/>
  <c r="J21" i="1"/>
  <c r="L21" i="1"/>
  <c r="K21" i="1"/>
  <c r="I36" i="1"/>
  <c r="L36" i="1"/>
  <c r="K36" i="1"/>
  <c r="J36" i="1"/>
  <c r="J46" i="1"/>
  <c r="L46" i="1"/>
  <c r="K46" i="1"/>
  <c r="L31" i="1"/>
  <c r="K31" i="1"/>
  <c r="J31" i="1"/>
  <c r="I6" i="1"/>
  <c r="J6" i="1"/>
  <c r="L6" i="1"/>
  <c r="K6" i="1"/>
  <c r="L16" i="1"/>
  <c r="K16" i="1"/>
  <c r="J16" i="1"/>
  <c r="H41" i="1"/>
  <c r="J41" i="1"/>
  <c r="L41" i="1"/>
  <c r="K41" i="1"/>
  <c r="H26" i="1"/>
  <c r="L26" i="1"/>
  <c r="K26" i="1"/>
  <c r="J26" i="1"/>
  <c r="H46" i="1"/>
  <c r="H11" i="1"/>
  <c r="J11" i="1"/>
  <c r="L11" i="1"/>
  <c r="K11" i="1"/>
  <c r="H31" i="1"/>
  <c r="I51" i="1"/>
  <c r="J51" i="1"/>
  <c r="L51" i="1"/>
  <c r="K51" i="1"/>
  <c r="L41" i="2"/>
  <c r="K41" i="2"/>
  <c r="J41" i="2"/>
  <c r="H11" i="2"/>
  <c r="H31" i="2"/>
  <c r="H51" i="2"/>
  <c r="K16" i="2"/>
  <c r="J16" i="2"/>
  <c r="L16" i="2"/>
  <c r="L26" i="2"/>
  <c r="J26" i="2"/>
  <c r="K26" i="2"/>
  <c r="H6" i="2"/>
  <c r="L6" i="2"/>
  <c r="J6" i="2"/>
  <c r="K6" i="2"/>
  <c r="L11" i="2"/>
  <c r="J11" i="2"/>
  <c r="K11" i="2"/>
  <c r="L51" i="2"/>
  <c r="J51" i="2"/>
  <c r="K51" i="2"/>
  <c r="H16" i="2"/>
  <c r="H36" i="2"/>
  <c r="I16" i="2"/>
  <c r="L36" i="2"/>
  <c r="J36" i="2"/>
  <c r="K36" i="2"/>
  <c r="K21" i="2"/>
  <c r="J21" i="2"/>
  <c r="L21" i="2"/>
  <c r="H21" i="2"/>
  <c r="H41" i="2"/>
  <c r="I21" i="2"/>
  <c r="I41" i="2"/>
  <c r="L46" i="2"/>
  <c r="J46" i="2"/>
  <c r="K46" i="2"/>
  <c r="L31" i="2"/>
  <c r="J31" i="2"/>
  <c r="K31" i="2"/>
  <c r="H26" i="2"/>
  <c r="H46" i="2"/>
  <c r="I6" i="2"/>
  <c r="I26" i="2"/>
  <c r="I46" i="2"/>
  <c r="M36" i="10"/>
  <c r="M11" i="11"/>
  <c r="M31" i="11"/>
  <c r="M51" i="11"/>
  <c r="M21" i="11"/>
  <c r="M46" i="11"/>
  <c r="M41" i="10"/>
  <c r="M26" i="10"/>
  <c r="M11" i="10"/>
  <c r="M51" i="10"/>
  <c r="M41" i="12"/>
  <c r="M16" i="11"/>
  <c r="M41" i="11"/>
  <c r="M16" i="10"/>
  <c r="M6" i="9"/>
  <c r="M51" i="9"/>
  <c r="I16" i="7"/>
  <c r="I31" i="7"/>
  <c r="H11" i="7"/>
  <c r="H26" i="7"/>
  <c r="H41" i="7"/>
  <c r="H6" i="7"/>
  <c r="H21" i="7"/>
  <c r="H36" i="7"/>
  <c r="H51" i="7"/>
  <c r="H16" i="6"/>
  <c r="H46" i="6"/>
  <c r="H11" i="6"/>
  <c r="H26" i="6"/>
  <c r="H41" i="6"/>
  <c r="H31" i="6"/>
  <c r="H6" i="6"/>
  <c r="H21" i="6"/>
  <c r="H36" i="6"/>
  <c r="H51" i="6"/>
  <c r="H11" i="5"/>
  <c r="H41" i="5"/>
  <c r="H6" i="5"/>
  <c r="H21" i="5"/>
  <c r="H36" i="5"/>
  <c r="H51" i="5"/>
  <c r="I26" i="5"/>
  <c r="I16" i="4"/>
  <c r="I31" i="4"/>
  <c r="H11" i="4"/>
  <c r="H26" i="4"/>
  <c r="H41" i="4"/>
  <c r="H6" i="4"/>
  <c r="H21" i="4"/>
  <c r="H36" i="4"/>
  <c r="H51" i="4"/>
  <c r="I46" i="3"/>
  <c r="H11" i="3"/>
  <c r="H26" i="3"/>
  <c r="H41" i="3"/>
  <c r="H31" i="3"/>
  <c r="H6" i="3"/>
  <c r="H21" i="3"/>
  <c r="H36" i="3"/>
  <c r="H51" i="3"/>
  <c r="H16" i="3"/>
  <c r="I16" i="1"/>
  <c r="I31" i="1"/>
  <c r="I46" i="1"/>
  <c r="I11" i="1"/>
  <c r="I26" i="1"/>
  <c r="I41" i="1"/>
  <c r="H6" i="1"/>
  <c r="H21" i="1"/>
  <c r="H36" i="1"/>
  <c r="H51" i="1"/>
  <c r="K29" i="8"/>
  <c r="H61" i="8"/>
  <c r="J29" i="8"/>
  <c r="K61" i="8"/>
  <c r="B61" i="8"/>
  <c r="D61" i="8"/>
  <c r="F13" i="8"/>
  <c r="F61" i="8"/>
  <c r="I45" i="8"/>
  <c r="C29" i="8"/>
  <c r="H45" i="8"/>
  <c r="B45" i="8"/>
  <c r="D45" i="8"/>
  <c r="I13" i="8"/>
  <c r="C45" i="8"/>
  <c r="H13" i="8"/>
  <c r="H29" i="8"/>
  <c r="F45" i="8"/>
  <c r="G45" i="8"/>
  <c r="D29" i="8"/>
  <c r="D13" i="8"/>
  <c r="E61" i="8"/>
  <c r="G13" i="8"/>
  <c r="E45" i="8"/>
  <c r="F29" i="8"/>
  <c r="G29" i="8"/>
  <c r="C61" i="8"/>
  <c r="G61" i="8"/>
  <c r="C13" i="8"/>
  <c r="I61" i="8"/>
  <c r="J61" i="8"/>
  <c r="K45" i="8"/>
  <c r="E13" i="8"/>
  <c r="I29" i="8"/>
  <c r="K13" i="8"/>
  <c r="J45" i="8"/>
  <c r="B29" i="8"/>
  <c r="B13" i="8"/>
  <c r="E29" i="8"/>
  <c r="B44" i="8"/>
  <c r="D60" i="8"/>
  <c r="F44" i="8"/>
  <c r="E44" i="8"/>
  <c r="K28" i="8"/>
  <c r="B12" i="8"/>
  <c r="K12" i="8"/>
  <c r="B28" i="8"/>
  <c r="E28" i="8"/>
  <c r="K60" i="8"/>
  <c r="G12" i="8"/>
  <c r="C12" i="8"/>
  <c r="D28" i="8"/>
  <c r="B60" i="8"/>
  <c r="H60" i="8"/>
  <c r="I60" i="8"/>
  <c r="E12" i="8"/>
  <c r="I28" i="8"/>
  <c r="H12" i="8"/>
  <c r="K44" i="8"/>
  <c r="G28" i="8"/>
  <c r="H44" i="8"/>
  <c r="I44" i="8"/>
  <c r="C60" i="8"/>
  <c r="J60" i="8"/>
  <c r="I12" i="8"/>
  <c r="C44" i="8"/>
  <c r="F12" i="8"/>
  <c r="G60" i="8"/>
  <c r="H28" i="8"/>
  <c r="J28" i="8"/>
  <c r="E60" i="8"/>
  <c r="J12" i="8"/>
  <c r="G44" i="8"/>
  <c r="C28" i="8"/>
  <c r="J44" i="8"/>
  <c r="D12" i="8"/>
  <c r="D44" i="8"/>
  <c r="F60" i="8"/>
  <c r="F28" i="8"/>
  <c r="G11" i="8"/>
  <c r="B27" i="8"/>
  <c r="D43" i="8"/>
  <c r="G27" i="8"/>
  <c r="C27" i="8"/>
  <c r="K27" i="8"/>
  <c r="B11" i="8"/>
  <c r="C11" i="8"/>
  <c r="D27" i="8"/>
  <c r="G59" i="8"/>
  <c r="C59" i="8"/>
  <c r="K59" i="8"/>
  <c r="H11" i="8"/>
  <c r="K11" i="8"/>
  <c r="E43" i="8"/>
  <c r="F11" i="8"/>
  <c r="D11" i="8"/>
  <c r="J11" i="8"/>
  <c r="E11" i="8"/>
  <c r="E59" i="8"/>
  <c r="J43" i="8"/>
  <c r="F59" i="8"/>
  <c r="I59" i="8"/>
  <c r="H59" i="8"/>
  <c r="I11" i="8"/>
  <c r="I43" i="8"/>
  <c r="B43" i="8"/>
  <c r="E27" i="8"/>
  <c r="J27" i="8"/>
  <c r="F43" i="8"/>
  <c r="H43" i="8"/>
  <c r="J59" i="8"/>
  <c r="F27" i="8"/>
  <c r="I27" i="8"/>
  <c r="H27" i="8"/>
  <c r="B59" i="8"/>
  <c r="D59" i="8"/>
  <c r="G43" i="8"/>
  <c r="C43" i="8"/>
  <c r="K43" i="8"/>
  <c r="E42" i="8"/>
  <c r="F26" i="8"/>
  <c r="C58" i="8"/>
  <c r="E10" i="8"/>
  <c r="D58" i="8"/>
  <c r="H10" i="8"/>
  <c r="I42" i="8"/>
  <c r="E58" i="8"/>
  <c r="F58" i="8"/>
  <c r="C42" i="8"/>
  <c r="D10" i="8"/>
  <c r="I26" i="8"/>
  <c r="I10" i="8"/>
  <c r="C26" i="8"/>
  <c r="J58" i="8"/>
  <c r="I58" i="8"/>
  <c r="K42" i="8"/>
  <c r="G10" i="8"/>
  <c r="J42" i="8"/>
  <c r="F10" i="8"/>
  <c r="K10" i="8"/>
  <c r="B10" i="8"/>
  <c r="B58" i="8"/>
  <c r="H42" i="8"/>
  <c r="G42" i="8"/>
  <c r="K58" i="8"/>
  <c r="B42" i="8"/>
  <c r="J26" i="8"/>
  <c r="G26" i="8"/>
  <c r="G58" i="8"/>
  <c r="K26" i="8"/>
  <c r="B26" i="8"/>
  <c r="H58" i="8"/>
  <c r="D42" i="8"/>
  <c r="E26" i="8"/>
  <c r="F42" i="8"/>
  <c r="H26" i="8"/>
  <c r="D26" i="8"/>
  <c r="J10" i="8"/>
  <c r="C10" i="8"/>
  <c r="H9" i="8"/>
  <c r="I41" i="8"/>
  <c r="J25" i="8"/>
  <c r="C57" i="8"/>
  <c r="I25" i="8"/>
  <c r="G25" i="8"/>
  <c r="E41" i="8"/>
  <c r="H41" i="8"/>
  <c r="I57" i="8"/>
  <c r="G57" i="8"/>
  <c r="E25" i="8"/>
  <c r="H25" i="8"/>
  <c r="C25" i="8"/>
  <c r="D9" i="8"/>
  <c r="G41" i="8"/>
  <c r="E57" i="8"/>
  <c r="H57" i="8"/>
  <c r="F41" i="8"/>
  <c r="F57" i="8"/>
  <c r="G9" i="8"/>
  <c r="F9" i="8"/>
  <c r="K41" i="8"/>
  <c r="D57" i="8"/>
  <c r="B57" i="8"/>
  <c r="F25" i="8"/>
  <c r="I9" i="8"/>
  <c r="K57" i="8"/>
  <c r="D25" i="8"/>
  <c r="J9" i="8"/>
  <c r="E9" i="8"/>
  <c r="K9" i="8"/>
  <c r="K25" i="8"/>
  <c r="D41" i="8"/>
  <c r="J57" i="8"/>
  <c r="B41" i="8"/>
  <c r="C9" i="8"/>
  <c r="J41" i="8"/>
  <c r="B25" i="8"/>
  <c r="C41" i="8"/>
  <c r="B9" i="8"/>
  <c r="F56" i="8"/>
  <c r="B40" i="8"/>
  <c r="G24" i="8"/>
  <c r="C40" i="8"/>
  <c r="B8" i="8"/>
  <c r="J56" i="8"/>
  <c r="F40" i="8"/>
  <c r="B24" i="8"/>
  <c r="H8" i="8"/>
  <c r="C24" i="8"/>
  <c r="J8" i="8"/>
  <c r="J40" i="8"/>
  <c r="F24" i="8"/>
  <c r="E40" i="8"/>
  <c r="H40" i="8"/>
  <c r="K8" i="8"/>
  <c r="D8" i="8"/>
  <c r="G56" i="8"/>
  <c r="J24" i="8"/>
  <c r="K40" i="8"/>
  <c r="E24" i="8"/>
  <c r="H24" i="8"/>
  <c r="I8" i="8"/>
  <c r="K24" i="8"/>
  <c r="E56" i="8"/>
  <c r="H56" i="8"/>
  <c r="I56" i="8"/>
  <c r="I24" i="8"/>
  <c r="D40" i="8"/>
  <c r="K56" i="8"/>
  <c r="G8" i="8"/>
  <c r="F8" i="8"/>
  <c r="I40" i="8"/>
  <c r="D24" i="8"/>
  <c r="D56" i="8"/>
  <c r="B56" i="8"/>
  <c r="G40" i="8"/>
  <c r="C56" i="8"/>
  <c r="C8" i="8"/>
  <c r="I39" i="8"/>
  <c r="D39" i="8"/>
  <c r="C39" i="8"/>
  <c r="I7" i="8"/>
  <c r="G23" i="8"/>
  <c r="I23" i="8"/>
  <c r="F39" i="8"/>
  <c r="C55" i="8"/>
  <c r="H39" i="8"/>
  <c r="F7" i="8"/>
  <c r="I55" i="8"/>
  <c r="F55" i="8"/>
  <c r="C23" i="8"/>
  <c r="H55" i="8"/>
  <c r="J7" i="8"/>
  <c r="C7" i="8"/>
  <c r="F23" i="8"/>
  <c r="K39" i="8"/>
  <c r="H23" i="8"/>
  <c r="J39" i="8"/>
  <c r="G7" i="8"/>
  <c r="B7" i="8"/>
  <c r="K55" i="8"/>
  <c r="E23" i="8"/>
  <c r="J55" i="8"/>
  <c r="K7" i="8"/>
  <c r="B39" i="8"/>
  <c r="K23" i="8"/>
  <c r="E55" i="8"/>
  <c r="J23" i="8"/>
  <c r="D23" i="8"/>
  <c r="B55" i="8"/>
  <c r="D7" i="8"/>
  <c r="E39" i="8"/>
  <c r="G39" i="8"/>
  <c r="D55" i="8"/>
  <c r="B23" i="8"/>
  <c r="H7" i="8"/>
  <c r="E7" i="8"/>
  <c r="G55" i="8"/>
  <c r="L13" i="8" l="1"/>
  <c r="L29" i="8"/>
  <c r="L45" i="8"/>
  <c r="L61" i="8"/>
  <c r="M16" i="7"/>
  <c r="M36" i="7"/>
  <c r="M26" i="7"/>
  <c r="M11" i="7"/>
  <c r="M31" i="7"/>
  <c r="M21" i="7"/>
  <c r="M51" i="7"/>
  <c r="M6" i="7"/>
  <c r="M41" i="7"/>
  <c r="M46" i="7"/>
  <c r="L60" i="8"/>
  <c r="L28" i="8"/>
  <c r="L12" i="8"/>
  <c r="L44" i="8"/>
  <c r="M6" i="6"/>
  <c r="M11" i="6"/>
  <c r="M46" i="6"/>
  <c r="M21" i="6"/>
  <c r="M51" i="6"/>
  <c r="M26" i="6"/>
  <c r="M41" i="6"/>
  <c r="M16" i="6"/>
  <c r="M36" i="6"/>
  <c r="M31" i="6"/>
  <c r="L59" i="8"/>
  <c r="L43" i="8"/>
  <c r="L11" i="8"/>
  <c r="L27" i="8"/>
  <c r="M6" i="5"/>
  <c r="M11" i="5"/>
  <c r="M36" i="5"/>
  <c r="M41" i="5"/>
  <c r="M21" i="5"/>
  <c r="M46" i="5"/>
  <c r="M51" i="5"/>
  <c r="M26" i="5"/>
  <c r="M16" i="5"/>
  <c r="M31" i="5"/>
  <c r="L26" i="8"/>
  <c r="L42" i="8"/>
  <c r="L58" i="8"/>
  <c r="L10" i="8"/>
  <c r="M51" i="4"/>
  <c r="M31" i="4"/>
  <c r="M41" i="4"/>
  <c r="M6" i="4"/>
  <c r="M46" i="4"/>
  <c r="M36" i="4"/>
  <c r="M26" i="4"/>
  <c r="M16" i="4"/>
  <c r="M21" i="4"/>
  <c r="M11" i="4"/>
  <c r="L9" i="8"/>
  <c r="L25" i="8"/>
  <c r="L41" i="8"/>
  <c r="L57" i="8"/>
  <c r="M6" i="3"/>
  <c r="M36" i="3"/>
  <c r="M11" i="3"/>
  <c r="M51" i="3"/>
  <c r="M16" i="3"/>
  <c r="M46" i="3"/>
  <c r="M21" i="3"/>
  <c r="M26" i="3"/>
  <c r="M41" i="3"/>
  <c r="M31" i="3"/>
  <c r="L56" i="8"/>
  <c r="L24" i="8"/>
  <c r="L8" i="8"/>
  <c r="L40" i="8"/>
  <c r="M11" i="1"/>
  <c r="M6" i="1"/>
  <c r="M36" i="1"/>
  <c r="M31" i="1"/>
  <c r="M51" i="1"/>
  <c r="M26" i="1"/>
  <c r="M16" i="1"/>
  <c r="M41" i="1"/>
  <c r="M21" i="1"/>
  <c r="M46" i="1"/>
  <c r="G62" i="8"/>
  <c r="E14" i="8"/>
  <c r="H14" i="8"/>
  <c r="L23" i="8"/>
  <c r="B30" i="8"/>
  <c r="D62" i="8"/>
  <c r="G46" i="8"/>
  <c r="E46" i="8"/>
  <c r="D14" i="8"/>
  <c r="L55" i="8"/>
  <c r="B62" i="8"/>
  <c r="D30" i="8"/>
  <c r="J30" i="8"/>
  <c r="E62" i="8"/>
  <c r="K30" i="8"/>
  <c r="L39" i="8"/>
  <c r="B46" i="8"/>
  <c r="K14" i="8"/>
  <c r="J62" i="8"/>
  <c r="E30" i="8"/>
  <c r="K62" i="8"/>
  <c r="L7" i="8"/>
  <c r="B14" i="8"/>
  <c r="G14" i="8"/>
  <c r="J46" i="8"/>
  <c r="H30" i="8"/>
  <c r="K46" i="8"/>
  <c r="F30" i="8"/>
  <c r="C14" i="8"/>
  <c r="J14" i="8"/>
  <c r="H62" i="8"/>
  <c r="C30" i="8"/>
  <c r="F62" i="8"/>
  <c r="I62" i="8"/>
  <c r="F14" i="8"/>
  <c r="H46" i="8"/>
  <c r="C62" i="8"/>
  <c r="F46" i="8"/>
  <c r="I30" i="8"/>
  <c r="G30" i="8"/>
  <c r="I14" i="8"/>
  <c r="C46" i="8"/>
  <c r="D46" i="8"/>
  <c r="I46" i="8"/>
  <c r="M31" i="2"/>
  <c r="M16" i="2"/>
  <c r="M6" i="2"/>
  <c r="M21" i="2"/>
  <c r="M46" i="2"/>
  <c r="M51" i="2"/>
  <c r="M36" i="2"/>
  <c r="M26" i="2"/>
  <c r="M41" i="2"/>
  <c r="M11" i="2"/>
  <c r="E77" i="8"/>
  <c r="F77" i="8"/>
  <c r="D77" i="8"/>
  <c r="B77" i="8"/>
  <c r="J77" i="8"/>
  <c r="K77" i="8"/>
  <c r="I77" i="8"/>
  <c r="H77" i="8"/>
  <c r="G77" i="8"/>
  <c r="C77" i="8"/>
  <c r="C76" i="8"/>
  <c r="I76" i="8"/>
  <c r="H76" i="8"/>
  <c r="K76" i="8"/>
  <c r="J76" i="8"/>
  <c r="B76" i="8"/>
  <c r="F76" i="8"/>
  <c r="E76" i="8"/>
  <c r="D76" i="8"/>
  <c r="G76" i="8"/>
  <c r="I75" i="8"/>
  <c r="F75" i="8"/>
  <c r="E75" i="8"/>
  <c r="C75" i="8"/>
  <c r="K75" i="8"/>
  <c r="D75" i="8"/>
  <c r="B75" i="8"/>
  <c r="G75" i="8"/>
  <c r="J75" i="8"/>
  <c r="H75" i="8"/>
  <c r="I74" i="8"/>
  <c r="F74" i="8"/>
  <c r="E74" i="8"/>
  <c r="H74" i="8"/>
  <c r="D74" i="8"/>
  <c r="G74" i="8"/>
  <c r="C74" i="8"/>
  <c r="K74" i="8"/>
  <c r="J74" i="8"/>
  <c r="B74" i="8"/>
  <c r="E73" i="8"/>
  <c r="G73" i="8"/>
  <c r="J73" i="8"/>
  <c r="I73" i="8"/>
  <c r="K73" i="8"/>
  <c r="C73" i="8"/>
  <c r="B73" i="8"/>
  <c r="D73" i="8"/>
  <c r="F73" i="8"/>
  <c r="H73" i="8"/>
  <c r="E72" i="8"/>
  <c r="G72" i="8"/>
  <c r="B72" i="8"/>
  <c r="F72" i="8"/>
  <c r="C72" i="8"/>
  <c r="J72" i="8"/>
  <c r="D72" i="8"/>
  <c r="I72" i="8"/>
  <c r="H72" i="8"/>
  <c r="K72" i="8"/>
  <c r="J71" i="8"/>
  <c r="H71" i="8"/>
  <c r="K71" i="8"/>
  <c r="G71" i="8"/>
  <c r="I71" i="8"/>
  <c r="C71" i="8"/>
  <c r="D71" i="8"/>
  <c r="B71" i="8"/>
  <c r="F71" i="8"/>
  <c r="E71" i="8"/>
  <c r="L77" i="8" l="1"/>
  <c r="L76" i="8"/>
  <c r="L75" i="8"/>
  <c r="L74" i="8"/>
  <c r="L73" i="8"/>
  <c r="L46" i="8"/>
  <c r="L72" i="8"/>
  <c r="L62" i="8"/>
  <c r="L30" i="8"/>
  <c r="L14" i="8"/>
  <c r="E78" i="8"/>
  <c r="F78" i="8"/>
  <c r="L71" i="8"/>
  <c r="B78" i="8"/>
  <c r="D78" i="8"/>
  <c r="C78" i="8"/>
  <c r="I78" i="8"/>
  <c r="G78" i="8"/>
  <c r="K78" i="8"/>
  <c r="H78" i="8"/>
  <c r="J78" i="8"/>
  <c r="L78" i="8" l="1"/>
</calcChain>
</file>

<file path=xl/sharedStrings.xml><?xml version="1.0" encoding="utf-8"?>
<sst xmlns="http://schemas.openxmlformats.org/spreadsheetml/2006/main" count="2996" uniqueCount="212">
  <si>
    <t>Team Liquid</t>
  </si>
  <si>
    <t>TSM</t>
  </si>
  <si>
    <t>Regular Season</t>
  </si>
  <si>
    <t>Play-Offs</t>
  </si>
  <si>
    <t>Team</t>
  </si>
  <si>
    <t>Player</t>
  </si>
  <si>
    <t>Age</t>
  </si>
  <si>
    <t>Position</t>
  </si>
  <si>
    <t>Top</t>
  </si>
  <si>
    <t>Jungle</t>
  </si>
  <si>
    <t>Mid</t>
  </si>
  <si>
    <t>Bot</t>
  </si>
  <si>
    <t>Support</t>
  </si>
  <si>
    <t>3/4</t>
  </si>
  <si>
    <t>Cloud 9</t>
  </si>
  <si>
    <t>3</t>
  </si>
  <si>
    <t>4</t>
  </si>
  <si>
    <t>Flyquest</t>
  </si>
  <si>
    <t>Golden Guardians</t>
  </si>
  <si>
    <t>Echo Fox</t>
  </si>
  <si>
    <t>CLG</t>
  </si>
  <si>
    <t>Optic Gaming</t>
  </si>
  <si>
    <t>Clutch Gaming</t>
  </si>
  <si>
    <t>100 Thieves</t>
  </si>
  <si>
    <t>2</t>
  </si>
  <si>
    <t>5/6</t>
  </si>
  <si>
    <t>X</t>
  </si>
  <si>
    <t>Ssumday</t>
  </si>
  <si>
    <t>AnDa</t>
  </si>
  <si>
    <t>huhi</t>
  </si>
  <si>
    <t>Bang</t>
  </si>
  <si>
    <t>aphromoo</t>
  </si>
  <si>
    <t>Licorice</t>
  </si>
  <si>
    <t>Svenskeren</t>
  </si>
  <si>
    <t>Nisqy</t>
  </si>
  <si>
    <t>Sneaky</t>
  </si>
  <si>
    <t>Zeyzal</t>
  </si>
  <si>
    <t>Huni</t>
  </si>
  <si>
    <t>Lira</t>
  </si>
  <si>
    <t>Damonte</t>
  </si>
  <si>
    <t>Piglet</t>
  </si>
  <si>
    <t>Vulcan</t>
  </si>
  <si>
    <t>Darshan</t>
  </si>
  <si>
    <t>Wiggily</t>
  </si>
  <si>
    <t>PowerOfEvil</t>
  </si>
  <si>
    <t>Stixxay</t>
  </si>
  <si>
    <t>Biofrost</t>
  </si>
  <si>
    <t>Solo</t>
  </si>
  <si>
    <t>Rush</t>
  </si>
  <si>
    <t>Fenix</t>
  </si>
  <si>
    <t>Apollo</t>
  </si>
  <si>
    <t>Hakuho</t>
  </si>
  <si>
    <t>V1per</t>
  </si>
  <si>
    <t>Santorin</t>
  </si>
  <si>
    <t>Pobelter</t>
  </si>
  <si>
    <t>WildTurtle</t>
  </si>
  <si>
    <t>JayJ</t>
  </si>
  <si>
    <t>Hauntzer</t>
  </si>
  <si>
    <t>Contractz</t>
  </si>
  <si>
    <t>Froggen</t>
  </si>
  <si>
    <t>Deftly</t>
  </si>
  <si>
    <t>Olleh</t>
  </si>
  <si>
    <t>Allorim</t>
  </si>
  <si>
    <t>Meteos</t>
  </si>
  <si>
    <t>Crown</t>
  </si>
  <si>
    <t>Arrow</t>
  </si>
  <si>
    <t>Impact</t>
  </si>
  <si>
    <t>Xmithie</t>
  </si>
  <si>
    <t>Jensen</t>
  </si>
  <si>
    <t>Doublelift</t>
  </si>
  <si>
    <t>CoreJJ</t>
  </si>
  <si>
    <t>Broken Blade</t>
  </si>
  <si>
    <t>Akaadian</t>
  </si>
  <si>
    <t>Bjergsen</t>
  </si>
  <si>
    <t>Zvven</t>
  </si>
  <si>
    <t>Smoothie</t>
  </si>
  <si>
    <t>Dhokla</t>
  </si>
  <si>
    <t>Gate</t>
  </si>
  <si>
    <t>1</t>
  </si>
  <si>
    <t>FakeGod</t>
  </si>
  <si>
    <t>Amazing</t>
  </si>
  <si>
    <t>Ryu</t>
  </si>
  <si>
    <t>Cody Sun</t>
  </si>
  <si>
    <t>Ruin</t>
  </si>
  <si>
    <t>MikeYeung</t>
  </si>
  <si>
    <t>Wadid</t>
  </si>
  <si>
    <t>FBI</t>
  </si>
  <si>
    <t>Zven</t>
  </si>
  <si>
    <t>Evil Geniuses</t>
  </si>
  <si>
    <t>Immortals</t>
  </si>
  <si>
    <t>Dignitas</t>
  </si>
  <si>
    <t>Ryoma</t>
  </si>
  <si>
    <t>Stunt</t>
  </si>
  <si>
    <t>Blaber</t>
  </si>
  <si>
    <t>Johnsun</t>
  </si>
  <si>
    <t>Kumo</t>
  </si>
  <si>
    <t>Jiizuke</t>
  </si>
  <si>
    <t>IgNar</t>
  </si>
  <si>
    <t>Closer</t>
  </si>
  <si>
    <t>Goldenglue</t>
  </si>
  <si>
    <t>sOAZ</t>
  </si>
  <si>
    <t>Eika</t>
  </si>
  <si>
    <t>Broxah</t>
  </si>
  <si>
    <t>Dardoch</t>
  </si>
  <si>
    <t>Kobbe</t>
  </si>
  <si>
    <t>7/8</t>
  </si>
  <si>
    <t>Poome</t>
  </si>
  <si>
    <t>Insanity</t>
  </si>
  <si>
    <t>Tactical</t>
  </si>
  <si>
    <t>Spica</t>
  </si>
  <si>
    <t>Treatz</t>
  </si>
  <si>
    <t>Fudge</t>
  </si>
  <si>
    <t>Perkz</t>
  </si>
  <si>
    <t>Finn</t>
  </si>
  <si>
    <t>Soligo</t>
  </si>
  <si>
    <t>Neo</t>
  </si>
  <si>
    <t>Diamond</t>
  </si>
  <si>
    <t>Palafox</t>
  </si>
  <si>
    <t>Josedeodo</t>
  </si>
  <si>
    <t>Niles</t>
  </si>
  <si>
    <t>Iconic</t>
  </si>
  <si>
    <t>Ablazeolive</t>
  </si>
  <si>
    <t>Newbie</t>
  </si>
  <si>
    <t>Revenge</t>
  </si>
  <si>
    <t>Xerxe</t>
  </si>
  <si>
    <t>Raes</t>
  </si>
  <si>
    <t>Destiny</t>
  </si>
  <si>
    <t>Alphari</t>
  </si>
  <si>
    <t>Lost</t>
  </si>
  <si>
    <t>SwordArt</t>
  </si>
  <si>
    <t>Abbedagge</t>
  </si>
  <si>
    <t>Yusui</t>
  </si>
  <si>
    <t>Danny</t>
  </si>
  <si>
    <t>Tomo</t>
  </si>
  <si>
    <t>Chime</t>
  </si>
  <si>
    <t>Summit</t>
  </si>
  <si>
    <t>Berserker</t>
  </si>
  <si>
    <t>Winsome</t>
  </si>
  <si>
    <t>Jenkins</t>
  </si>
  <si>
    <t>Luger</t>
  </si>
  <si>
    <t>River</t>
  </si>
  <si>
    <t>Blue</t>
  </si>
  <si>
    <t>Inspired</t>
  </si>
  <si>
    <t>jojopyun</t>
  </si>
  <si>
    <t>toucouille</t>
  </si>
  <si>
    <t>Pridestalkr</t>
  </si>
  <si>
    <t>Bwipo</t>
  </si>
  <si>
    <t>Hans sama</t>
  </si>
  <si>
    <t>Takeovver</t>
  </si>
  <si>
    <t>Shenyi</t>
  </si>
  <si>
    <t>Avg</t>
  </si>
  <si>
    <t>Min</t>
  </si>
  <si>
    <t>Max</t>
  </si>
  <si>
    <t>Spring 2019</t>
  </si>
  <si>
    <t>Summer 2019</t>
  </si>
  <si>
    <t>Spring 2020</t>
  </si>
  <si>
    <t>Summer 2020</t>
  </si>
  <si>
    <t>Spring 2021</t>
  </si>
  <si>
    <t>Summer 2021</t>
  </si>
  <si>
    <t>Spring 2022</t>
  </si>
  <si>
    <t>Median</t>
  </si>
  <si>
    <t>StdDev</t>
  </si>
  <si>
    <t>Analysis of Avg Age</t>
  </si>
  <si>
    <t>Analysis of Median Age</t>
  </si>
  <si>
    <t>Analysis of StdDev Age</t>
  </si>
  <si>
    <t>Analysis of Max Age</t>
  </si>
  <si>
    <t>MinMaxRange</t>
  </si>
  <si>
    <t>Analysis of MinMaxRange Age</t>
  </si>
  <si>
    <t>Xpecial</t>
  </si>
  <si>
    <t>LOD</t>
  </si>
  <si>
    <t>Keane</t>
  </si>
  <si>
    <t>Chaser</t>
  </si>
  <si>
    <t>Team EnVyUs</t>
  </si>
  <si>
    <t>AlexIch</t>
  </si>
  <si>
    <t>Seraph</t>
  </si>
  <si>
    <t>Adrian</t>
  </si>
  <si>
    <t>Pheonix1</t>
  </si>
  <si>
    <t>zig</t>
  </si>
  <si>
    <t>Keith</t>
  </si>
  <si>
    <t>Looper</t>
  </si>
  <si>
    <t>Flame</t>
  </si>
  <si>
    <t>LemonNation</t>
  </si>
  <si>
    <t>Altec</t>
  </si>
  <si>
    <t>Hai</t>
  </si>
  <si>
    <t>Moon</t>
  </si>
  <si>
    <t>Balls</t>
  </si>
  <si>
    <t>Wildturtle</t>
  </si>
  <si>
    <t>Matt</t>
  </si>
  <si>
    <t>Reignover</t>
  </si>
  <si>
    <t>Lourlo</t>
  </si>
  <si>
    <t>Shrimp</t>
  </si>
  <si>
    <t>Febiven</t>
  </si>
  <si>
    <t>Fly</t>
  </si>
  <si>
    <t>Mithy</t>
  </si>
  <si>
    <t>big</t>
  </si>
  <si>
    <t>Mickey</t>
  </si>
  <si>
    <t>Grig</t>
  </si>
  <si>
    <t>Spring 2017</t>
  </si>
  <si>
    <t>Summer 2017</t>
  </si>
  <si>
    <t>Spring 2018</t>
  </si>
  <si>
    <t>Summer 2018</t>
  </si>
  <si>
    <t>Avg Age by Ranking</t>
  </si>
  <si>
    <t>Avg Age by Split</t>
  </si>
  <si>
    <t>Median Age by Ranking</t>
  </si>
  <si>
    <t>Median Age by Split</t>
  </si>
  <si>
    <t>StdDev Age by Ranking</t>
  </si>
  <si>
    <t>StdDev Age by Split</t>
  </si>
  <si>
    <t>Max Age by Ranking</t>
  </si>
  <si>
    <t>Max Age by Split</t>
  </si>
  <si>
    <t>MinMaxRange Age by Ranking</t>
  </si>
  <si>
    <t>MinMaxRange Age by Split</t>
  </si>
  <si>
    <t>Ranking of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</si>
</sst>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0" fillId="0" borderId="0" xfId="0" applyNumberFormat="1" applyBorder="1"/>
    <xf numFmtId="0" fontId="0" fillId="0" borderId="0" xfId="0" applyBorder="1"/>
    <xf numFmtId="0" fontId="1" fillId="0" borderId="0" xfId="0" applyFont="1" applyBorder="1"/>
    <xf numFmtId="49" fontId="0" fillId="0" borderId="2" xfId="0" applyNumberFormat="1" applyBorder="1"/>
    <xf numFmtId="0" fontId="0" fillId="0" borderId="2" xfId="0" applyBorder="1"/>
    <xf numFmtId="0" fontId="0" fillId="0" borderId="0" xfId="0" applyFill="1" applyBorder="1"/>
    <xf numFmtId="14" fontId="0" fillId="0" borderId="2" xfId="0" applyNumberFormat="1" applyBorder="1"/>
    <xf numFmtId="14" fontId="0" fillId="0" borderId="1" xfId="0" applyNumberFormat="1" applyBorder="1"/>
    <xf numFmtId="14" fontId="1" fillId="0" borderId="0" xfId="0" applyNumberFormat="1" applyFont="1" applyBorder="1"/>
    <xf numFmtId="0" fontId="1" fillId="0" borderId="0" xfId="0" applyFont="1"/>
    <xf numFmtId="14" fontId="0" fillId="0" borderId="0" xfId="0" applyNumberFormat="1"/>
    <xf numFmtId="49" fontId="1" fillId="0" borderId="0" xfId="0" applyNumberFormat="1" applyFont="1"/>
    <xf numFmtId="0" fontId="0" fillId="0" borderId="2" xfId="0" applyNumberFormat="1" applyBorder="1"/>
    <xf numFmtId="0" fontId="0" fillId="0" borderId="0" xfId="0" applyNumberFormat="1"/>
    <xf numFmtId="0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1" fillId="2" borderId="5" xfId="0" applyFont="1" applyFill="1" applyBorder="1"/>
    <xf numFmtId="0" fontId="1" fillId="3" borderId="3" xfId="0" applyFont="1" applyFill="1" applyBorder="1"/>
    <xf numFmtId="0" fontId="3" fillId="4" borderId="0" xfId="0" applyFont="1" applyFill="1"/>
    <xf numFmtId="0" fontId="1" fillId="2" borderId="0" xfId="0" applyFont="1" applyFill="1"/>
    <xf numFmtId="0" fontId="3" fillId="4" borderId="0" xfId="0" applyFont="1" applyFill="1" applyAlignment="1">
      <alignment horizontal="center"/>
    </xf>
    <xf numFmtId="0" fontId="1" fillId="3" borderId="7" xfId="0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8" xfId="0" applyNumberFormat="1" applyFont="1" applyFill="1" applyBorder="1" applyAlignment="1">
      <alignment horizontal="center"/>
    </xf>
    <xf numFmtId="4" fontId="1" fillId="2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1" fillId="2" borderId="5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006D5-083E-41E0-A2BA-38CFC545182E}">
  <dimension ref="A1:L78"/>
  <sheetViews>
    <sheetView tabSelected="1" workbookViewId="0"/>
  </sheetViews>
  <sheetFormatPr baseColWidth="10" defaultRowHeight="15" x14ac:dyDescent="0.25"/>
  <cols>
    <col min="1" max="1" width="28.140625" bestFit="1" customWidth="1"/>
    <col min="12" max="12" width="25" style="30" bestFit="1" customWidth="1"/>
  </cols>
  <sheetData>
    <row r="1" spans="1:12" s="23" customFormat="1" x14ac:dyDescent="0.25">
      <c r="A1" s="23" t="s">
        <v>162</v>
      </c>
      <c r="L1" s="25"/>
    </row>
    <row r="2" spans="1:12" s="13" customFormat="1" x14ac:dyDescent="0.25">
      <c r="A2" s="22" t="s">
        <v>211</v>
      </c>
      <c r="B2" s="31">
        <v>1</v>
      </c>
      <c r="C2" s="31">
        <v>2</v>
      </c>
      <c r="D2" s="31">
        <v>3</v>
      </c>
      <c r="E2" s="31">
        <v>4</v>
      </c>
      <c r="F2" s="31">
        <v>5</v>
      </c>
      <c r="G2" s="31">
        <v>6</v>
      </c>
      <c r="H2" s="31">
        <v>7</v>
      </c>
      <c r="I2" s="31">
        <v>8</v>
      </c>
      <c r="J2" s="31">
        <v>9</v>
      </c>
      <c r="K2" s="32">
        <v>10</v>
      </c>
      <c r="L2" s="26" t="s">
        <v>202</v>
      </c>
    </row>
    <row r="3" spans="1:12" s="13" customFormat="1" x14ac:dyDescent="0.25">
      <c r="A3" s="19" t="s">
        <v>197</v>
      </c>
      <c r="B3" s="33">
        <f t="shared" ref="B3:K6" ca="1" si="0">INDIRECT("'"&amp;$A3&amp;"'!H"&amp;MATCH(B$2,INDIRECT("'"&amp;$A3&amp;"'!A:A"),0)+4)</f>
        <v>20.6</v>
      </c>
      <c r="C3" s="33">
        <f t="shared" ca="1" si="0"/>
        <v>20.2</v>
      </c>
      <c r="D3" s="33">
        <f t="shared" ca="1" si="0"/>
        <v>21.6</v>
      </c>
      <c r="E3" s="33">
        <f t="shared" ca="1" si="0"/>
        <v>22.2</v>
      </c>
      <c r="F3" s="33">
        <f t="shared" ca="1" si="0"/>
        <v>22.2</v>
      </c>
      <c r="G3" s="33">
        <f t="shared" ca="1" si="0"/>
        <v>21.4</v>
      </c>
      <c r="H3" s="33">
        <f t="shared" ca="1" si="0"/>
        <v>20.6</v>
      </c>
      <c r="I3" s="33">
        <f t="shared" ca="1" si="0"/>
        <v>21.2</v>
      </c>
      <c r="J3" s="33">
        <f t="shared" ca="1" si="0"/>
        <v>20.6</v>
      </c>
      <c r="K3" s="34">
        <f t="shared" ca="1" si="0"/>
        <v>22</v>
      </c>
      <c r="L3" s="27">
        <f ca="1">SUM(B3:K3)/10</f>
        <v>21.259999999999998</v>
      </c>
    </row>
    <row r="4" spans="1:12" s="13" customFormat="1" x14ac:dyDescent="0.25">
      <c r="A4" s="19" t="s">
        <v>198</v>
      </c>
      <c r="B4" s="33">
        <f t="shared" ca="1" si="0"/>
        <v>21.4</v>
      </c>
      <c r="C4" s="33">
        <f t="shared" ca="1" si="0"/>
        <v>22.4</v>
      </c>
      <c r="D4" s="33">
        <f t="shared" ca="1" si="0"/>
        <v>21.4</v>
      </c>
      <c r="E4" s="33">
        <f t="shared" ca="1" si="0"/>
        <v>20.8</v>
      </c>
      <c r="F4" s="33">
        <f t="shared" ca="1" si="0"/>
        <v>20.6</v>
      </c>
      <c r="G4" s="33">
        <f t="shared" ca="1" si="0"/>
        <v>21.2</v>
      </c>
      <c r="H4" s="33">
        <f t="shared" ca="1" si="0"/>
        <v>22.8</v>
      </c>
      <c r="I4" s="33">
        <f t="shared" ca="1" si="0"/>
        <v>21.8</v>
      </c>
      <c r="J4" s="33">
        <f t="shared" ca="1" si="0"/>
        <v>20.399999999999999</v>
      </c>
      <c r="K4" s="34">
        <f t="shared" ca="1" si="0"/>
        <v>21.8</v>
      </c>
      <c r="L4" s="27">
        <f t="shared" ref="L4:L12" ca="1" si="1">SUM(B4:K4)/10</f>
        <v>21.46</v>
      </c>
    </row>
    <row r="5" spans="1:12" s="13" customFormat="1" x14ac:dyDescent="0.25">
      <c r="A5" s="19" t="s">
        <v>199</v>
      </c>
      <c r="B5" s="33">
        <f t="shared" ca="1" si="0"/>
        <v>22.6</v>
      </c>
      <c r="C5" s="33">
        <f t="shared" ca="1" si="0"/>
        <v>20.2</v>
      </c>
      <c r="D5" s="33">
        <f t="shared" ca="1" si="0"/>
        <v>20.8</v>
      </c>
      <c r="E5" s="33">
        <f t="shared" ca="1" si="0"/>
        <v>23.2</v>
      </c>
      <c r="F5" s="33">
        <f t="shared" ca="1" si="0"/>
        <v>21.6</v>
      </c>
      <c r="G5" s="33">
        <f t="shared" ca="1" si="0"/>
        <v>21.8</v>
      </c>
      <c r="H5" s="33">
        <f t="shared" ca="1" si="0"/>
        <v>21.6</v>
      </c>
      <c r="I5" s="33">
        <f t="shared" ca="1" si="0"/>
        <v>22.4</v>
      </c>
      <c r="J5" s="33">
        <f t="shared" ca="1" si="0"/>
        <v>23</v>
      </c>
      <c r="K5" s="34">
        <f t="shared" ca="1" si="0"/>
        <v>20.399999999999999</v>
      </c>
      <c r="L5" s="27">
        <f t="shared" ca="1" si="1"/>
        <v>21.76</v>
      </c>
    </row>
    <row r="6" spans="1:12" s="13" customFormat="1" x14ac:dyDescent="0.25">
      <c r="A6" s="19" t="s">
        <v>200</v>
      </c>
      <c r="B6" s="33">
        <f t="shared" ca="1" si="0"/>
        <v>23.6</v>
      </c>
      <c r="C6" s="33">
        <f t="shared" ca="1" si="0"/>
        <v>20.6</v>
      </c>
      <c r="D6" s="33">
        <f t="shared" ca="1" si="0"/>
        <v>22.6</v>
      </c>
      <c r="E6" s="33">
        <f t="shared" ca="1" si="0"/>
        <v>20</v>
      </c>
      <c r="F6" s="33">
        <f t="shared" ca="1" si="0"/>
        <v>21.4</v>
      </c>
      <c r="G6" s="33">
        <f t="shared" ca="1" si="0"/>
        <v>22.6</v>
      </c>
      <c r="H6" s="33">
        <f t="shared" ca="1" si="0"/>
        <v>21</v>
      </c>
      <c r="I6" s="33">
        <f t="shared" ca="1" si="0"/>
        <v>22</v>
      </c>
      <c r="J6" s="33">
        <f t="shared" ca="1" si="0"/>
        <v>22</v>
      </c>
      <c r="K6" s="34">
        <f t="shared" ca="1" si="0"/>
        <v>19.600000000000001</v>
      </c>
      <c r="L6" s="27">
        <f t="shared" ca="1" si="1"/>
        <v>21.54</v>
      </c>
    </row>
    <row r="7" spans="1:12" x14ac:dyDescent="0.25">
      <c r="A7" s="19" t="s">
        <v>153</v>
      </c>
      <c r="B7" s="33">
        <f ca="1">INDIRECT("'"&amp;$A7&amp;"'!H"&amp;MATCH(B$2,INDIRECT("'"&amp;$A7&amp;"'!A:A"),0)+4)</f>
        <v>24.6</v>
      </c>
      <c r="C7" s="33">
        <f ca="1">INDIRECT("'"&amp;$A7&amp;"'!H"&amp;MATCH(C$2,INDIRECT("'"&amp;$A7&amp;"'!A:A"),0)+4)</f>
        <v>21.4</v>
      </c>
      <c r="D7" s="33">
        <f t="shared" ref="D7:K13" ca="1" si="2">INDIRECT("'"&amp;$A7&amp;"'!H"&amp;MATCH(D$2,INDIRECT("'"&amp;$A7&amp;"'!A:A"),0)+4)</f>
        <v>21</v>
      </c>
      <c r="E7" s="33">
        <f t="shared" ca="1" si="2"/>
        <v>21.6</v>
      </c>
      <c r="F7" s="33">
        <f t="shared" ca="1" si="2"/>
        <v>22.2</v>
      </c>
      <c r="G7" s="33">
        <f t="shared" ca="1" si="2"/>
        <v>24</v>
      </c>
      <c r="H7" s="33">
        <f t="shared" ca="1" si="2"/>
        <v>21.8</v>
      </c>
      <c r="I7" s="33">
        <f t="shared" ca="1" si="2"/>
        <v>23.4</v>
      </c>
      <c r="J7" s="33">
        <f t="shared" ca="1" si="2"/>
        <v>21.8</v>
      </c>
      <c r="K7" s="34">
        <f t="shared" ca="1" si="2"/>
        <v>23.2</v>
      </c>
      <c r="L7" s="27">
        <f t="shared" ca="1" si="1"/>
        <v>22.500000000000004</v>
      </c>
    </row>
    <row r="8" spans="1:12" x14ac:dyDescent="0.25">
      <c r="A8" s="19" t="s">
        <v>154</v>
      </c>
      <c r="B8" s="33">
        <f ca="1">INDIRECT("'"&amp;$A8&amp;"'!H"&amp;MATCH(B$2,INDIRECT("'"&amp;$A8&amp;"'!A:A"),0)+4)</f>
        <v>25</v>
      </c>
      <c r="C8" s="33">
        <f t="shared" ref="C8:C13" ca="1" si="3">INDIRECT("'"&amp;$A8&amp;"'!H"&amp;MATCH(C$2,INDIRECT("'"&amp;$A8&amp;"'!A:A"),0)+4)</f>
        <v>21.6</v>
      </c>
      <c r="D8" s="33">
        <f t="shared" ca="1" si="2"/>
        <v>21.8</v>
      </c>
      <c r="E8" s="33">
        <f t="shared" ca="1" si="2"/>
        <v>21.4</v>
      </c>
      <c r="F8" s="33">
        <f t="shared" ca="1" si="2"/>
        <v>21.6</v>
      </c>
      <c r="G8" s="33">
        <f t="shared" ca="1" si="2"/>
        <v>23.8</v>
      </c>
      <c r="H8" s="33">
        <f t="shared" ca="1" si="2"/>
        <v>22.4</v>
      </c>
      <c r="I8" s="33">
        <f t="shared" ca="1" si="2"/>
        <v>23.6</v>
      </c>
      <c r="J8" s="33">
        <f t="shared" ca="1" si="2"/>
        <v>22.2</v>
      </c>
      <c r="K8" s="34">
        <f t="shared" ca="1" si="2"/>
        <v>23.4</v>
      </c>
      <c r="L8" s="27">
        <f t="shared" ca="1" si="1"/>
        <v>22.68</v>
      </c>
    </row>
    <row r="9" spans="1:12" x14ac:dyDescent="0.25">
      <c r="A9" s="19" t="s">
        <v>155</v>
      </c>
      <c r="B9" s="33">
        <f t="shared" ref="B9:B13" ca="1" si="4">INDIRECT("'"&amp;$A9&amp;"'!H"&amp;MATCH(B$2,INDIRECT("'"&amp;$A9&amp;"'!A:A"),0)+4)</f>
        <v>21</v>
      </c>
      <c r="C9" s="33">
        <f t="shared" ca="1" si="3"/>
        <v>22</v>
      </c>
      <c r="D9" s="33">
        <f t="shared" ca="1" si="2"/>
        <v>23</v>
      </c>
      <c r="E9" s="33">
        <f t="shared" ca="1" si="2"/>
        <v>22.6</v>
      </c>
      <c r="F9" s="33">
        <f t="shared" ca="1" si="2"/>
        <v>22</v>
      </c>
      <c r="G9" s="33">
        <f t="shared" ca="1" si="2"/>
        <v>22.4</v>
      </c>
      <c r="H9" s="33">
        <f t="shared" ca="1" si="2"/>
        <v>23.6</v>
      </c>
      <c r="I9" s="33">
        <f t="shared" ca="1" si="2"/>
        <v>25.2</v>
      </c>
      <c r="J9" s="33">
        <f t="shared" ca="1" si="2"/>
        <v>24.4</v>
      </c>
      <c r="K9" s="34">
        <f t="shared" ca="1" si="2"/>
        <v>22.6</v>
      </c>
      <c r="L9" s="27">
        <f t="shared" ca="1" si="1"/>
        <v>22.88</v>
      </c>
    </row>
    <row r="10" spans="1:12" x14ac:dyDescent="0.25">
      <c r="A10" s="19" t="s">
        <v>156</v>
      </c>
      <c r="B10" s="33">
        <f t="shared" ca="1" si="4"/>
        <v>23.2</v>
      </c>
      <c r="C10" s="33">
        <f t="shared" ca="1" si="3"/>
        <v>21.2</v>
      </c>
      <c r="D10" s="33">
        <f t="shared" ca="1" si="2"/>
        <v>24</v>
      </c>
      <c r="E10" s="33">
        <f t="shared" ca="1" si="2"/>
        <v>22.6</v>
      </c>
      <c r="F10" s="33">
        <f t="shared" ca="1" si="2"/>
        <v>22.8</v>
      </c>
      <c r="G10" s="33">
        <f t="shared" ca="1" si="2"/>
        <v>22.6</v>
      </c>
      <c r="H10" s="33">
        <f t="shared" ca="1" si="2"/>
        <v>21.2</v>
      </c>
      <c r="I10" s="33">
        <f t="shared" ca="1" si="2"/>
        <v>23.2</v>
      </c>
      <c r="J10" s="33">
        <f t="shared" ca="1" si="2"/>
        <v>23</v>
      </c>
      <c r="K10" s="34">
        <f t="shared" ca="1" si="2"/>
        <v>24.6</v>
      </c>
      <c r="L10" s="27">
        <f t="shared" ca="1" si="1"/>
        <v>22.839999999999996</v>
      </c>
    </row>
    <row r="11" spans="1:12" x14ac:dyDescent="0.25">
      <c r="A11" s="19" t="s">
        <v>157</v>
      </c>
      <c r="B11" s="33">
        <f t="shared" ca="1" si="4"/>
        <v>21</v>
      </c>
      <c r="C11" s="33">
        <f t="shared" ca="1" si="3"/>
        <v>22</v>
      </c>
      <c r="D11" s="33">
        <f t="shared" ca="1" si="2"/>
        <v>23.2</v>
      </c>
      <c r="E11" s="33">
        <f t="shared" ca="1" si="2"/>
        <v>22.6</v>
      </c>
      <c r="F11" s="33">
        <f t="shared" ca="1" si="2"/>
        <v>22.8</v>
      </c>
      <c r="G11" s="33">
        <f t="shared" ca="1" si="2"/>
        <v>24.4</v>
      </c>
      <c r="H11" s="33">
        <f t="shared" ca="1" si="2"/>
        <v>21.6</v>
      </c>
      <c r="I11" s="33">
        <f t="shared" ca="1" si="2"/>
        <v>22</v>
      </c>
      <c r="J11" s="33">
        <f t="shared" ca="1" si="2"/>
        <v>23.2</v>
      </c>
      <c r="K11" s="34">
        <f t="shared" ca="1" si="2"/>
        <v>22.4</v>
      </c>
      <c r="L11" s="27">
        <f t="shared" ca="1" si="1"/>
        <v>22.52</v>
      </c>
    </row>
    <row r="12" spans="1:12" x14ac:dyDescent="0.25">
      <c r="A12" s="19" t="s">
        <v>158</v>
      </c>
      <c r="B12" s="33">
        <f t="shared" ca="1" si="4"/>
        <v>22.4</v>
      </c>
      <c r="C12" s="33">
        <f t="shared" ca="1" si="3"/>
        <v>23</v>
      </c>
      <c r="D12" s="33">
        <f t="shared" ca="1" si="2"/>
        <v>23.4</v>
      </c>
      <c r="E12" s="33">
        <f t="shared" ca="1" si="2"/>
        <v>21.4</v>
      </c>
      <c r="F12" s="33">
        <f t="shared" ca="1" si="2"/>
        <v>23.4</v>
      </c>
      <c r="G12" s="33">
        <f t="shared" ca="1" si="2"/>
        <v>23.4</v>
      </c>
      <c r="H12" s="33">
        <f t="shared" ca="1" si="2"/>
        <v>21.6</v>
      </c>
      <c r="I12" s="33">
        <f t="shared" ca="1" si="2"/>
        <v>23.6</v>
      </c>
      <c r="J12" s="33">
        <f t="shared" ca="1" si="2"/>
        <v>21.6</v>
      </c>
      <c r="K12" s="34">
        <f t="shared" ca="1" si="2"/>
        <v>23.6</v>
      </c>
      <c r="L12" s="27">
        <f t="shared" ca="1" si="1"/>
        <v>22.74</v>
      </c>
    </row>
    <row r="13" spans="1:12" ht="15.75" thickBot="1" x14ac:dyDescent="0.3">
      <c r="A13" s="20" t="s">
        <v>159</v>
      </c>
      <c r="B13" s="35">
        <f t="shared" ca="1" si="4"/>
        <v>24.2</v>
      </c>
      <c r="C13" s="35">
        <f t="shared" ca="1" si="3"/>
        <v>20.6</v>
      </c>
      <c r="D13" s="35">
        <f t="shared" ca="1" si="2"/>
        <v>23.6</v>
      </c>
      <c r="E13" s="35">
        <f t="shared" ca="1" si="2"/>
        <v>20.6</v>
      </c>
      <c r="F13" s="35">
        <f t="shared" ca="1" si="2"/>
        <v>22.8</v>
      </c>
      <c r="G13" s="35">
        <f t="shared" ca="1" si="2"/>
        <v>23.8</v>
      </c>
      <c r="H13" s="35">
        <f t="shared" ca="1" si="2"/>
        <v>22</v>
      </c>
      <c r="I13" s="35">
        <f t="shared" ca="1" si="2"/>
        <v>21.6</v>
      </c>
      <c r="J13" s="35">
        <f t="shared" ca="1" si="2"/>
        <v>20.6</v>
      </c>
      <c r="K13" s="36">
        <f t="shared" ca="1" si="2"/>
        <v>23.8</v>
      </c>
      <c r="L13" s="28">
        <f ca="1">SUM(B13:K13)/10</f>
        <v>22.36</v>
      </c>
    </row>
    <row r="14" spans="1:12" s="24" customFormat="1" ht="15.75" thickTop="1" x14ac:dyDescent="0.25">
      <c r="A14" s="21" t="s">
        <v>201</v>
      </c>
      <c r="B14" s="37">
        <f ca="1">SUM(B3:B13)/11</f>
        <v>22.690909090909088</v>
      </c>
      <c r="C14" s="37">
        <f t="shared" ref="C14:L14" ca="1" si="5">SUM(C3:C13)/11</f>
        <v>21.381818181818179</v>
      </c>
      <c r="D14" s="37">
        <f t="shared" ca="1" si="5"/>
        <v>22.400000000000002</v>
      </c>
      <c r="E14" s="37">
        <f t="shared" ca="1" si="5"/>
        <v>21.727272727272727</v>
      </c>
      <c r="F14" s="37">
        <f t="shared" ca="1" si="5"/>
        <v>22.127272727272732</v>
      </c>
      <c r="G14" s="37">
        <f t="shared" ca="1" si="5"/>
        <v>22.854545454545459</v>
      </c>
      <c r="H14" s="37">
        <f t="shared" ca="1" si="5"/>
        <v>21.836363636363632</v>
      </c>
      <c r="I14" s="37">
        <f t="shared" ca="1" si="5"/>
        <v>22.727272727272723</v>
      </c>
      <c r="J14" s="37">
        <f t="shared" ca="1" si="5"/>
        <v>22.072727272727271</v>
      </c>
      <c r="K14" s="38">
        <f t="shared" ca="1" si="5"/>
        <v>22.490909090909089</v>
      </c>
      <c r="L14" s="29">
        <f t="shared" ca="1" si="5"/>
        <v>22.230909090909094</v>
      </c>
    </row>
    <row r="17" spans="1:12" s="23" customFormat="1" x14ac:dyDescent="0.25">
      <c r="A17" s="23" t="s">
        <v>163</v>
      </c>
      <c r="L17" s="25"/>
    </row>
    <row r="18" spans="1:12" s="13" customFormat="1" x14ac:dyDescent="0.25">
      <c r="A18" s="22" t="s">
        <v>211</v>
      </c>
      <c r="B18" s="31">
        <v>1</v>
      </c>
      <c r="C18" s="31">
        <v>2</v>
      </c>
      <c r="D18" s="31">
        <v>3</v>
      </c>
      <c r="E18" s="31">
        <v>4</v>
      </c>
      <c r="F18" s="31">
        <v>5</v>
      </c>
      <c r="G18" s="31">
        <v>6</v>
      </c>
      <c r="H18" s="31">
        <v>7</v>
      </c>
      <c r="I18" s="31">
        <v>8</v>
      </c>
      <c r="J18" s="31">
        <v>9</v>
      </c>
      <c r="K18" s="32">
        <v>10</v>
      </c>
      <c r="L18" s="26" t="s">
        <v>204</v>
      </c>
    </row>
    <row r="19" spans="1:12" s="13" customFormat="1" x14ac:dyDescent="0.25">
      <c r="A19" s="19" t="s">
        <v>197</v>
      </c>
      <c r="B19" s="33">
        <f t="shared" ref="B19:K22" ca="1" si="6">INDIRECT("'"&amp;$A19&amp;"'!K"&amp;MATCH(B$2,INDIRECT("'"&amp;$A19&amp;"'!A:A"),0)+4)</f>
        <v>21</v>
      </c>
      <c r="C19" s="33">
        <f t="shared" ca="1" si="6"/>
        <v>21</v>
      </c>
      <c r="D19" s="33">
        <f t="shared" ca="1" si="6"/>
        <v>22</v>
      </c>
      <c r="E19" s="33">
        <f t="shared" ca="1" si="6"/>
        <v>22</v>
      </c>
      <c r="F19" s="33">
        <f t="shared" ca="1" si="6"/>
        <v>22</v>
      </c>
      <c r="G19" s="33">
        <f t="shared" ca="1" si="6"/>
        <v>21</v>
      </c>
      <c r="H19" s="33">
        <f t="shared" ca="1" si="6"/>
        <v>20</v>
      </c>
      <c r="I19" s="33">
        <f t="shared" ca="1" si="6"/>
        <v>22</v>
      </c>
      <c r="J19" s="33">
        <f t="shared" ca="1" si="6"/>
        <v>21</v>
      </c>
      <c r="K19" s="34">
        <f t="shared" ca="1" si="6"/>
        <v>22</v>
      </c>
      <c r="L19" s="27">
        <f ca="1">SUM(B19:K19)/10</f>
        <v>21.4</v>
      </c>
    </row>
    <row r="20" spans="1:12" s="13" customFormat="1" x14ac:dyDescent="0.25">
      <c r="A20" s="19" t="s">
        <v>198</v>
      </c>
      <c r="B20" s="33">
        <f t="shared" ca="1" si="6"/>
        <v>21</v>
      </c>
      <c r="C20" s="33">
        <f t="shared" ca="1" si="6"/>
        <v>22</v>
      </c>
      <c r="D20" s="33">
        <f t="shared" ca="1" si="6"/>
        <v>22</v>
      </c>
      <c r="E20" s="33">
        <f t="shared" ca="1" si="6"/>
        <v>22</v>
      </c>
      <c r="F20" s="33">
        <f t="shared" ca="1" si="6"/>
        <v>20</v>
      </c>
      <c r="G20" s="33">
        <f t="shared" ca="1" si="6"/>
        <v>22</v>
      </c>
      <c r="H20" s="33">
        <f t="shared" ca="1" si="6"/>
        <v>22</v>
      </c>
      <c r="I20" s="33">
        <f t="shared" ca="1" si="6"/>
        <v>23</v>
      </c>
      <c r="J20" s="33">
        <f t="shared" ca="1" si="6"/>
        <v>20</v>
      </c>
      <c r="K20" s="34">
        <f t="shared" ca="1" si="6"/>
        <v>22</v>
      </c>
      <c r="L20" s="27">
        <f t="shared" ref="L20:L29" ca="1" si="7">SUM(B20:K20)/10</f>
        <v>21.6</v>
      </c>
    </row>
    <row r="21" spans="1:12" s="13" customFormat="1" x14ac:dyDescent="0.25">
      <c r="A21" s="19" t="s">
        <v>199</v>
      </c>
      <c r="B21" s="33">
        <f t="shared" ca="1" si="6"/>
        <v>23</v>
      </c>
      <c r="C21" s="33">
        <f t="shared" ca="1" si="6"/>
        <v>20</v>
      </c>
      <c r="D21" s="33">
        <f t="shared" ca="1" si="6"/>
        <v>21</v>
      </c>
      <c r="E21" s="33">
        <f t="shared" ca="1" si="6"/>
        <v>23</v>
      </c>
      <c r="F21" s="33">
        <f t="shared" ca="1" si="6"/>
        <v>22</v>
      </c>
      <c r="G21" s="33">
        <f t="shared" ca="1" si="6"/>
        <v>22</v>
      </c>
      <c r="H21" s="33">
        <f t="shared" ca="1" si="6"/>
        <v>22</v>
      </c>
      <c r="I21" s="33">
        <f t="shared" ca="1" si="6"/>
        <v>22</v>
      </c>
      <c r="J21" s="33">
        <f t="shared" ca="1" si="6"/>
        <v>23</v>
      </c>
      <c r="K21" s="34">
        <f t="shared" ca="1" si="6"/>
        <v>20</v>
      </c>
      <c r="L21" s="27">
        <f t="shared" ca="1" si="7"/>
        <v>21.8</v>
      </c>
    </row>
    <row r="22" spans="1:12" s="13" customFormat="1" x14ac:dyDescent="0.25">
      <c r="A22" s="19" t="s">
        <v>200</v>
      </c>
      <c r="B22" s="33">
        <f t="shared" ca="1" si="6"/>
        <v>23</v>
      </c>
      <c r="C22" s="33">
        <f t="shared" ca="1" si="6"/>
        <v>20</v>
      </c>
      <c r="D22" s="33">
        <f t="shared" ca="1" si="6"/>
        <v>22</v>
      </c>
      <c r="E22" s="33">
        <f t="shared" ca="1" si="6"/>
        <v>20</v>
      </c>
      <c r="F22" s="33">
        <f t="shared" ca="1" si="6"/>
        <v>22</v>
      </c>
      <c r="G22" s="33">
        <f t="shared" ca="1" si="6"/>
        <v>23</v>
      </c>
      <c r="H22" s="33">
        <f t="shared" ca="1" si="6"/>
        <v>21</v>
      </c>
      <c r="I22" s="33">
        <f t="shared" ca="1" si="6"/>
        <v>22</v>
      </c>
      <c r="J22" s="33">
        <f t="shared" ca="1" si="6"/>
        <v>23</v>
      </c>
      <c r="K22" s="34">
        <f t="shared" ca="1" si="6"/>
        <v>20</v>
      </c>
      <c r="L22" s="27">
        <f t="shared" ca="1" si="7"/>
        <v>21.6</v>
      </c>
    </row>
    <row r="23" spans="1:12" x14ac:dyDescent="0.25">
      <c r="A23" s="19" t="s">
        <v>153</v>
      </c>
      <c r="B23" s="33">
        <f ca="1">INDIRECT("'"&amp;$A23&amp;"'!K"&amp;MATCH(B$2,INDIRECT("'"&amp;$A23&amp;"'!A:A"),0)+4)</f>
        <v>24</v>
      </c>
      <c r="C23" s="33">
        <f t="shared" ref="C23:K23" ca="1" si="8">INDIRECT("'"&amp;$A23&amp;"'!K"&amp;MATCH(C$2,INDIRECT("'"&amp;$A23&amp;"'!A:A"),0)+4)</f>
        <v>21</v>
      </c>
      <c r="D23" s="33">
        <f t="shared" ca="1" si="8"/>
        <v>21</v>
      </c>
      <c r="E23" s="33">
        <f t="shared" ca="1" si="8"/>
        <v>21</v>
      </c>
      <c r="F23" s="33">
        <f t="shared" ca="1" si="8"/>
        <v>23</v>
      </c>
      <c r="G23" s="33">
        <f t="shared" ca="1" si="8"/>
        <v>24</v>
      </c>
      <c r="H23" s="33">
        <f t="shared" ca="1" si="8"/>
        <v>21</v>
      </c>
      <c r="I23" s="33">
        <f t="shared" ca="1" si="8"/>
        <v>24</v>
      </c>
      <c r="J23" s="33">
        <f t="shared" ca="1" si="8"/>
        <v>21</v>
      </c>
      <c r="K23" s="34">
        <f t="shared" ca="1" si="8"/>
        <v>23</v>
      </c>
      <c r="L23" s="27">
        <f t="shared" ca="1" si="7"/>
        <v>22.3</v>
      </c>
    </row>
    <row r="24" spans="1:12" x14ac:dyDescent="0.25">
      <c r="A24" s="19" t="s">
        <v>154</v>
      </c>
      <c r="B24" s="33">
        <f t="shared" ref="B24:K29" ca="1" si="9">INDIRECT("'"&amp;$A24&amp;"'!K"&amp;MATCH(B$2,INDIRECT("'"&amp;$A24&amp;"'!A:A"),0)+4)</f>
        <v>24</v>
      </c>
      <c r="C24" s="33">
        <f t="shared" ca="1" si="9"/>
        <v>21</v>
      </c>
      <c r="D24" s="33">
        <f t="shared" ca="1" si="9"/>
        <v>22</v>
      </c>
      <c r="E24" s="33">
        <f t="shared" ca="1" si="9"/>
        <v>22</v>
      </c>
      <c r="F24" s="33">
        <f t="shared" ca="1" si="9"/>
        <v>21</v>
      </c>
      <c r="G24" s="33">
        <f t="shared" ca="1" si="9"/>
        <v>24</v>
      </c>
      <c r="H24" s="33">
        <f t="shared" ca="1" si="9"/>
        <v>24</v>
      </c>
      <c r="I24" s="33">
        <f t="shared" ca="1" si="9"/>
        <v>25</v>
      </c>
      <c r="J24" s="33">
        <f t="shared" ca="1" si="9"/>
        <v>22</v>
      </c>
      <c r="K24" s="34">
        <f t="shared" ca="1" si="9"/>
        <v>24</v>
      </c>
      <c r="L24" s="27">
        <f t="shared" ca="1" si="7"/>
        <v>22.9</v>
      </c>
    </row>
    <row r="25" spans="1:12" x14ac:dyDescent="0.25">
      <c r="A25" s="19" t="s">
        <v>155</v>
      </c>
      <c r="B25" s="33">
        <f t="shared" ca="1" si="9"/>
        <v>21</v>
      </c>
      <c r="C25" s="33">
        <f t="shared" ca="1" si="9"/>
        <v>23</v>
      </c>
      <c r="D25" s="33">
        <f t="shared" ca="1" si="9"/>
        <v>23</v>
      </c>
      <c r="E25" s="33">
        <f t="shared" ca="1" si="9"/>
        <v>22</v>
      </c>
      <c r="F25" s="33">
        <f t="shared" ca="1" si="9"/>
        <v>23</v>
      </c>
      <c r="G25" s="33">
        <f t="shared" ca="1" si="9"/>
        <v>23</v>
      </c>
      <c r="H25" s="33">
        <f t="shared" ca="1" si="9"/>
        <v>23</v>
      </c>
      <c r="I25" s="33">
        <f t="shared" ca="1" si="9"/>
        <v>25</v>
      </c>
      <c r="J25" s="33">
        <f t="shared" ca="1" si="9"/>
        <v>25</v>
      </c>
      <c r="K25" s="34">
        <f t="shared" ca="1" si="9"/>
        <v>22</v>
      </c>
      <c r="L25" s="27">
        <f t="shared" ca="1" si="7"/>
        <v>23</v>
      </c>
    </row>
    <row r="26" spans="1:12" x14ac:dyDescent="0.25">
      <c r="A26" s="19" t="s">
        <v>156</v>
      </c>
      <c r="B26" s="33">
        <f t="shared" ca="1" si="9"/>
        <v>25</v>
      </c>
      <c r="C26" s="33">
        <f t="shared" ca="1" si="9"/>
        <v>21</v>
      </c>
      <c r="D26" s="33">
        <f t="shared" ca="1" si="9"/>
        <v>23</v>
      </c>
      <c r="E26" s="33">
        <f t="shared" ca="1" si="9"/>
        <v>24</v>
      </c>
      <c r="F26" s="33">
        <f t="shared" ca="1" si="9"/>
        <v>22</v>
      </c>
      <c r="G26" s="33">
        <f t="shared" ca="1" si="9"/>
        <v>23</v>
      </c>
      <c r="H26" s="33">
        <f t="shared" ca="1" si="9"/>
        <v>20</v>
      </c>
      <c r="I26" s="33">
        <f t="shared" ca="1" si="9"/>
        <v>22</v>
      </c>
      <c r="J26" s="33">
        <f t="shared" ca="1" si="9"/>
        <v>23</v>
      </c>
      <c r="K26" s="34">
        <f t="shared" ca="1" si="9"/>
        <v>25</v>
      </c>
      <c r="L26" s="27">
        <f t="shared" ca="1" si="7"/>
        <v>22.8</v>
      </c>
    </row>
    <row r="27" spans="1:12" x14ac:dyDescent="0.25">
      <c r="A27" s="19" t="s">
        <v>157</v>
      </c>
      <c r="B27" s="33">
        <f t="shared" ca="1" si="9"/>
        <v>21</v>
      </c>
      <c r="C27" s="33">
        <f t="shared" ca="1" si="9"/>
        <v>23</v>
      </c>
      <c r="D27" s="33">
        <f t="shared" ca="1" si="9"/>
        <v>23</v>
      </c>
      <c r="E27" s="33">
        <f t="shared" ca="1" si="9"/>
        <v>22</v>
      </c>
      <c r="F27" s="33">
        <f t="shared" ca="1" si="9"/>
        <v>22</v>
      </c>
      <c r="G27" s="33">
        <f t="shared" ca="1" si="9"/>
        <v>25</v>
      </c>
      <c r="H27" s="33">
        <f t="shared" ca="1" si="9"/>
        <v>21</v>
      </c>
      <c r="I27" s="33">
        <f t="shared" ca="1" si="9"/>
        <v>22</v>
      </c>
      <c r="J27" s="33">
        <f t="shared" ca="1" si="9"/>
        <v>23</v>
      </c>
      <c r="K27" s="34">
        <f t="shared" ca="1" si="9"/>
        <v>22</v>
      </c>
      <c r="L27" s="27">
        <f t="shared" ca="1" si="7"/>
        <v>22.4</v>
      </c>
    </row>
    <row r="28" spans="1:12" x14ac:dyDescent="0.25">
      <c r="A28" s="19" t="s">
        <v>158</v>
      </c>
      <c r="B28" s="33">
        <f t="shared" ca="1" si="9"/>
        <v>23</v>
      </c>
      <c r="C28" s="33">
        <f t="shared" ca="1" si="9"/>
        <v>22</v>
      </c>
      <c r="D28" s="33">
        <f t="shared" ca="1" si="9"/>
        <v>25</v>
      </c>
      <c r="E28" s="33">
        <f t="shared" ca="1" si="9"/>
        <v>22</v>
      </c>
      <c r="F28" s="33">
        <f t="shared" ca="1" si="9"/>
        <v>24</v>
      </c>
      <c r="G28" s="33">
        <f t="shared" ca="1" si="9"/>
        <v>23</v>
      </c>
      <c r="H28" s="33">
        <f t="shared" ca="1" si="9"/>
        <v>21</v>
      </c>
      <c r="I28" s="33">
        <f t="shared" ca="1" si="9"/>
        <v>22</v>
      </c>
      <c r="J28" s="33">
        <f t="shared" ca="1" si="9"/>
        <v>21</v>
      </c>
      <c r="K28" s="34">
        <f t="shared" ca="1" si="9"/>
        <v>23</v>
      </c>
      <c r="L28" s="27">
        <f t="shared" ca="1" si="7"/>
        <v>22.6</v>
      </c>
    </row>
    <row r="29" spans="1:12" ht="15.75" thickBot="1" x14ac:dyDescent="0.3">
      <c r="A29" s="20" t="s">
        <v>159</v>
      </c>
      <c r="B29" s="35">
        <f t="shared" ca="1" si="9"/>
        <v>24</v>
      </c>
      <c r="C29" s="35">
        <f t="shared" ca="1" si="9"/>
        <v>21</v>
      </c>
      <c r="D29" s="35">
        <f t="shared" ca="1" si="9"/>
        <v>23</v>
      </c>
      <c r="E29" s="35">
        <f t="shared" ca="1" si="9"/>
        <v>20</v>
      </c>
      <c r="F29" s="35">
        <f t="shared" ca="1" si="9"/>
        <v>21</v>
      </c>
      <c r="G29" s="35">
        <f t="shared" ca="1" si="9"/>
        <v>23</v>
      </c>
      <c r="H29" s="35">
        <f t="shared" ca="1" si="9"/>
        <v>22</v>
      </c>
      <c r="I29" s="35">
        <f t="shared" ca="1" si="9"/>
        <v>22</v>
      </c>
      <c r="J29" s="35">
        <f t="shared" ca="1" si="9"/>
        <v>20</v>
      </c>
      <c r="K29" s="36">
        <f t="shared" ca="1" si="9"/>
        <v>24</v>
      </c>
      <c r="L29" s="28">
        <f t="shared" ca="1" si="7"/>
        <v>22</v>
      </c>
    </row>
    <row r="30" spans="1:12" s="24" customFormat="1" ht="15.75" thickTop="1" x14ac:dyDescent="0.25">
      <c r="A30" s="21" t="s">
        <v>203</v>
      </c>
      <c r="B30" s="37">
        <f ca="1">SUM(B19:B29)/11</f>
        <v>22.727272727272727</v>
      </c>
      <c r="C30" s="37">
        <f t="shared" ref="C30:L30" ca="1" si="10">SUM(C19:C29)/11</f>
        <v>21.363636363636363</v>
      </c>
      <c r="D30" s="37">
        <f t="shared" ca="1" si="10"/>
        <v>22.454545454545453</v>
      </c>
      <c r="E30" s="37">
        <f t="shared" ca="1" si="10"/>
        <v>21.818181818181817</v>
      </c>
      <c r="F30" s="37">
        <f t="shared" ca="1" si="10"/>
        <v>22</v>
      </c>
      <c r="G30" s="37">
        <f t="shared" ca="1" si="10"/>
        <v>23</v>
      </c>
      <c r="H30" s="37">
        <f t="shared" ca="1" si="10"/>
        <v>21.545454545454547</v>
      </c>
      <c r="I30" s="37">
        <f t="shared" ca="1" si="10"/>
        <v>22.818181818181817</v>
      </c>
      <c r="J30" s="37">
        <f t="shared" ca="1" si="10"/>
        <v>22</v>
      </c>
      <c r="K30" s="38">
        <f t="shared" ca="1" si="10"/>
        <v>22.454545454545453</v>
      </c>
      <c r="L30" s="29">
        <f t="shared" ca="1" si="10"/>
        <v>22.218181818181819</v>
      </c>
    </row>
    <row r="33" spans="1:12" s="23" customFormat="1" x14ac:dyDescent="0.25">
      <c r="A33" s="23" t="s">
        <v>164</v>
      </c>
      <c r="L33" s="25"/>
    </row>
    <row r="34" spans="1:12" s="13" customFormat="1" x14ac:dyDescent="0.25">
      <c r="A34" s="22" t="s">
        <v>211</v>
      </c>
      <c r="B34" s="31">
        <v>1</v>
      </c>
      <c r="C34" s="31">
        <v>2</v>
      </c>
      <c r="D34" s="31">
        <v>3</v>
      </c>
      <c r="E34" s="31">
        <v>4</v>
      </c>
      <c r="F34" s="31">
        <v>5</v>
      </c>
      <c r="G34" s="31">
        <v>6</v>
      </c>
      <c r="H34" s="31">
        <v>7</v>
      </c>
      <c r="I34" s="31">
        <v>8</v>
      </c>
      <c r="J34" s="31">
        <v>9</v>
      </c>
      <c r="K34" s="32">
        <v>10</v>
      </c>
      <c r="L34" s="26" t="s">
        <v>206</v>
      </c>
    </row>
    <row r="35" spans="1:12" s="13" customFormat="1" x14ac:dyDescent="0.25">
      <c r="A35" s="19" t="s">
        <v>197</v>
      </c>
      <c r="B35" s="33">
        <f t="shared" ref="B35:K38" ca="1" si="11">INDIRECT("'"&amp;$A35&amp;"'!L"&amp;MATCH(B$2,INDIRECT("'"&amp;$A35&amp;"'!A:A"),0)+4)</f>
        <v>0.54772255750516607</v>
      </c>
      <c r="C35" s="33">
        <f t="shared" ca="1" si="11"/>
        <v>2.16794833886788</v>
      </c>
      <c r="D35" s="33">
        <f t="shared" ca="1" si="11"/>
        <v>1.51657508881031</v>
      </c>
      <c r="E35" s="33">
        <f t="shared" ca="1" si="11"/>
        <v>2.3874672772626644</v>
      </c>
      <c r="F35" s="33">
        <f t="shared" ca="1" si="11"/>
        <v>3.4205262752974206</v>
      </c>
      <c r="G35" s="33">
        <f t="shared" ca="1" si="11"/>
        <v>2.0736441353327724</v>
      </c>
      <c r="H35" s="33">
        <f t="shared" ca="1" si="11"/>
        <v>2.4083189157584495</v>
      </c>
      <c r="I35" s="33">
        <f t="shared" ca="1" si="11"/>
        <v>1.6431676725154984</v>
      </c>
      <c r="J35" s="33">
        <f t="shared" ca="1" si="11"/>
        <v>2.0736441353327724</v>
      </c>
      <c r="K35" s="34">
        <f t="shared" ca="1" si="11"/>
        <v>1.2247448713915889</v>
      </c>
      <c r="L35" s="27">
        <f t="shared" ref="L35:L45" ca="1" si="12">SUM(B35:K35)/10</f>
        <v>1.9463759268074523</v>
      </c>
    </row>
    <row r="36" spans="1:12" s="13" customFormat="1" x14ac:dyDescent="0.25">
      <c r="A36" s="19" t="s">
        <v>198</v>
      </c>
      <c r="B36" s="33">
        <f t="shared" ca="1" si="11"/>
        <v>1.1401754250991378</v>
      </c>
      <c r="C36" s="33">
        <f t="shared" ca="1" si="11"/>
        <v>2.6076809620810506</v>
      </c>
      <c r="D36" s="33">
        <f t="shared" ca="1" si="11"/>
        <v>1.9493588689617929</v>
      </c>
      <c r="E36" s="33">
        <f t="shared" ca="1" si="11"/>
        <v>2.3874672772626737</v>
      </c>
      <c r="F36" s="33">
        <f t="shared" ca="1" si="11"/>
        <v>1.3416407864998738</v>
      </c>
      <c r="G36" s="33">
        <f t="shared" ca="1" si="11"/>
        <v>1.7888543819998317</v>
      </c>
      <c r="H36" s="33">
        <f t="shared" ca="1" si="11"/>
        <v>2.9495762407505328</v>
      </c>
      <c r="I36" s="33">
        <f t="shared" ca="1" si="11"/>
        <v>2.16794833886788</v>
      </c>
      <c r="J36" s="33">
        <f t="shared" ca="1" si="11"/>
        <v>1.6733200530681511</v>
      </c>
      <c r="K36" s="34">
        <f t="shared" ca="1" si="11"/>
        <v>2.2803508501982757</v>
      </c>
      <c r="L36" s="27">
        <f t="shared" ca="1" si="12"/>
        <v>2.0286373184789199</v>
      </c>
    </row>
    <row r="37" spans="1:12" s="13" customFormat="1" x14ac:dyDescent="0.25">
      <c r="A37" s="19" t="s">
        <v>199</v>
      </c>
      <c r="B37" s="33">
        <f t="shared" ca="1" si="11"/>
        <v>2.0736441353327724</v>
      </c>
      <c r="C37" s="33">
        <f t="shared" ca="1" si="11"/>
        <v>1.0954451150103324</v>
      </c>
      <c r="D37" s="33">
        <f t="shared" ca="1" si="11"/>
        <v>1.9235384061671346</v>
      </c>
      <c r="E37" s="33">
        <f t="shared" ca="1" si="11"/>
        <v>1.9235384061671346</v>
      </c>
      <c r="F37" s="33">
        <f t="shared" ca="1" si="11"/>
        <v>1.51657508881031</v>
      </c>
      <c r="G37" s="33">
        <f t="shared" ca="1" si="11"/>
        <v>1.3038404810405297</v>
      </c>
      <c r="H37" s="33">
        <f t="shared" ca="1" si="11"/>
        <v>1.1401754250991381</v>
      </c>
      <c r="I37" s="33">
        <f t="shared" ca="1" si="11"/>
        <v>1.51657508881031</v>
      </c>
      <c r="J37" s="33">
        <f t="shared" ca="1" si="11"/>
        <v>3.082207001484488</v>
      </c>
      <c r="K37" s="34">
        <f t="shared" ca="1" si="11"/>
        <v>2.7018512172212508</v>
      </c>
      <c r="L37" s="27">
        <f t="shared" ca="1" si="12"/>
        <v>1.82773903651434</v>
      </c>
    </row>
    <row r="38" spans="1:12" s="13" customFormat="1" x14ac:dyDescent="0.25">
      <c r="A38" s="19" t="s">
        <v>200</v>
      </c>
      <c r="B38" s="33">
        <f t="shared" ca="1" si="11"/>
        <v>2.1908902300206647</v>
      </c>
      <c r="C38" s="33">
        <f t="shared" ca="1" si="11"/>
        <v>2.7928480087537801</v>
      </c>
      <c r="D38" s="33">
        <f t="shared" ca="1" si="11"/>
        <v>1.8165902124584949</v>
      </c>
      <c r="E38" s="33">
        <f t="shared" ca="1" si="11"/>
        <v>0.70710678118654757</v>
      </c>
      <c r="F38" s="33">
        <f t="shared" ca="1" si="11"/>
        <v>1.8165902124584949</v>
      </c>
      <c r="G38" s="33">
        <f t="shared" ca="1" si="11"/>
        <v>2.0736441353327719</v>
      </c>
      <c r="H38" s="33">
        <f t="shared" ca="1" si="11"/>
        <v>1.2247448713915889</v>
      </c>
      <c r="I38" s="33">
        <f t="shared" ca="1" si="11"/>
        <v>1</v>
      </c>
      <c r="J38" s="33">
        <f t="shared" ca="1" si="11"/>
        <v>1.4142135623730951</v>
      </c>
      <c r="K38" s="34">
        <f t="shared" ca="1" si="11"/>
        <v>0.89442719099991586</v>
      </c>
      <c r="L38" s="27">
        <f t="shared" ca="1" si="12"/>
        <v>1.5931055204975357</v>
      </c>
    </row>
    <row r="39" spans="1:12" x14ac:dyDescent="0.25">
      <c r="A39" s="19" t="s">
        <v>153</v>
      </c>
      <c r="B39" s="33">
        <f ca="1">INDIRECT("'"&amp;$A39&amp;"'!L"&amp;MATCH(B$2,INDIRECT("'"&amp;$A39&amp;"'!A:A"),0)+4)</f>
        <v>1.51657508881031</v>
      </c>
      <c r="C39" s="33">
        <f t="shared" ref="C39:K39" ca="1" si="13">INDIRECT("'"&amp;$A39&amp;"'!L"&amp;MATCH(C$2,INDIRECT("'"&amp;$A39&amp;"'!A:A"),0)+4)</f>
        <v>2.0736441353327724</v>
      </c>
      <c r="D39" s="33">
        <f t="shared" ca="1" si="13"/>
        <v>1.2247448713915889</v>
      </c>
      <c r="E39" s="33">
        <f t="shared" ca="1" si="13"/>
        <v>0.89442719099991586</v>
      </c>
      <c r="F39" s="33">
        <f t="shared" ca="1" si="13"/>
        <v>2.16794833886788</v>
      </c>
      <c r="G39" s="33">
        <f t="shared" ca="1" si="13"/>
        <v>1</v>
      </c>
      <c r="H39" s="33">
        <f t="shared" ca="1" si="13"/>
        <v>1.30384048104053</v>
      </c>
      <c r="I39" s="33">
        <f t="shared" ca="1" si="13"/>
        <v>1.51657508881031</v>
      </c>
      <c r="J39" s="33">
        <f t="shared" ca="1" si="13"/>
        <v>2.16794833886788</v>
      </c>
      <c r="K39" s="34">
        <f t="shared" ca="1" si="13"/>
        <v>1.6431676725154984</v>
      </c>
      <c r="L39" s="27">
        <f t="shared" ca="1" si="12"/>
        <v>1.5508871206636683</v>
      </c>
    </row>
    <row r="40" spans="1:12" x14ac:dyDescent="0.25">
      <c r="A40" s="19" t="s">
        <v>154</v>
      </c>
      <c r="B40" s="33">
        <f t="shared" ref="B40:K45" ca="1" si="14">INDIRECT("'"&amp;$A40&amp;"'!L"&amp;MATCH(B$2,INDIRECT("'"&amp;$A40&amp;"'!A:A"),0)+4)</f>
        <v>1.7320508075688772</v>
      </c>
      <c r="C40" s="33">
        <f t="shared" ca="1" si="14"/>
        <v>2.4083189157584592</v>
      </c>
      <c r="D40" s="33">
        <f t="shared" ca="1" si="14"/>
        <v>0.83666002653407556</v>
      </c>
      <c r="E40" s="33">
        <f t="shared" ca="1" si="14"/>
        <v>1.51657508881031</v>
      </c>
      <c r="F40" s="33">
        <f t="shared" ca="1" si="14"/>
        <v>1.5165750888103102</v>
      </c>
      <c r="G40" s="33">
        <f t="shared" ca="1" si="14"/>
        <v>1.6431676725154982</v>
      </c>
      <c r="H40" s="33">
        <f t="shared" ca="1" si="14"/>
        <v>2.7018512172212508</v>
      </c>
      <c r="I40" s="33">
        <f t="shared" ca="1" si="14"/>
        <v>2.7928480087537801</v>
      </c>
      <c r="J40" s="33">
        <f t="shared" ca="1" si="14"/>
        <v>1.0954451150103324</v>
      </c>
      <c r="K40" s="34">
        <f t="shared" ca="1" si="14"/>
        <v>2.1908902300206647</v>
      </c>
      <c r="L40" s="27">
        <f t="shared" ca="1" si="12"/>
        <v>1.8434382171003556</v>
      </c>
    </row>
    <row r="41" spans="1:12" x14ac:dyDescent="0.25">
      <c r="A41" s="19" t="s">
        <v>155</v>
      </c>
      <c r="B41" s="33">
        <f t="shared" ca="1" si="14"/>
        <v>1</v>
      </c>
      <c r="C41" s="33">
        <f t="shared" ca="1" si="14"/>
        <v>2.3452078799117149</v>
      </c>
      <c r="D41" s="33">
        <f t="shared" ca="1" si="14"/>
        <v>2.2360679774997898</v>
      </c>
      <c r="E41" s="33">
        <f t="shared" ca="1" si="14"/>
        <v>0.89442719099991586</v>
      </c>
      <c r="F41" s="33">
        <f t="shared" ca="1" si="14"/>
        <v>1.4142135623730951</v>
      </c>
      <c r="G41" s="33">
        <f t="shared" ca="1" si="14"/>
        <v>1.8165902124584952</v>
      </c>
      <c r="H41" s="33">
        <f t="shared" ca="1" si="14"/>
        <v>2.4083189157584592</v>
      </c>
      <c r="I41" s="33">
        <f t="shared" ca="1" si="14"/>
        <v>1.9235384061671346</v>
      </c>
      <c r="J41" s="33">
        <f t="shared" ca="1" si="14"/>
        <v>1.5165750888103102</v>
      </c>
      <c r="K41" s="34">
        <f t="shared" ca="1" si="14"/>
        <v>0.89442719099991586</v>
      </c>
      <c r="L41" s="27">
        <f t="shared" ca="1" si="12"/>
        <v>1.6449366424978831</v>
      </c>
    </row>
    <row r="42" spans="1:12" x14ac:dyDescent="0.25">
      <c r="A42" s="19" t="s">
        <v>156</v>
      </c>
      <c r="B42" s="33">
        <f t="shared" ca="1" si="14"/>
        <v>2.6832815729997561</v>
      </c>
      <c r="C42" s="33">
        <f t="shared" ca="1" si="14"/>
        <v>0.83666002653407556</v>
      </c>
      <c r="D42" s="33">
        <f t="shared" ca="1" si="14"/>
        <v>2</v>
      </c>
      <c r="E42" s="33">
        <f t="shared" ca="1" si="14"/>
        <v>2.9664793948382577</v>
      </c>
      <c r="F42" s="33">
        <f t="shared" ca="1" si="14"/>
        <v>2.0493901531919199</v>
      </c>
      <c r="G42" s="33">
        <f t="shared" ca="1" si="14"/>
        <v>1.6733200530681511</v>
      </c>
      <c r="H42" s="33">
        <f t="shared" ca="1" si="14"/>
        <v>1.6431676725154982</v>
      </c>
      <c r="I42" s="33">
        <f t="shared" ca="1" si="14"/>
        <v>2.3874672772626644</v>
      </c>
      <c r="J42" s="33">
        <f t="shared" ca="1" si="14"/>
        <v>0.70710678118654757</v>
      </c>
      <c r="K42" s="34">
        <f t="shared" ca="1" si="14"/>
        <v>3.2093613071762355</v>
      </c>
      <c r="L42" s="27">
        <f t="shared" ca="1" si="12"/>
        <v>2.0156234238773103</v>
      </c>
    </row>
    <row r="43" spans="1:12" x14ac:dyDescent="0.25">
      <c r="A43" s="19" t="s">
        <v>157</v>
      </c>
      <c r="B43" s="33">
        <f t="shared" ca="1" si="14"/>
        <v>1.8708286933869707</v>
      </c>
      <c r="C43" s="33">
        <f t="shared" ca="1" si="14"/>
        <v>2</v>
      </c>
      <c r="D43" s="33">
        <f t="shared" ca="1" si="14"/>
        <v>2.7748873851023297</v>
      </c>
      <c r="E43" s="33">
        <f t="shared" ca="1" si="14"/>
        <v>1.8165902124584949</v>
      </c>
      <c r="F43" s="33">
        <f t="shared" ca="1" si="14"/>
        <v>3.1144823004794948</v>
      </c>
      <c r="G43" s="33">
        <f t="shared" ca="1" si="14"/>
        <v>0.89442719099991586</v>
      </c>
      <c r="H43" s="33">
        <f t="shared" ca="1" si="14"/>
        <v>0.89442719099991586</v>
      </c>
      <c r="I43" s="33">
        <f t="shared" ca="1" si="14"/>
        <v>1.5811388300841898</v>
      </c>
      <c r="J43" s="33">
        <f t="shared" ca="1" si="14"/>
        <v>1.4832396974191326</v>
      </c>
      <c r="K43" s="34">
        <f t="shared" ca="1" si="14"/>
        <v>1.1401754250991378</v>
      </c>
      <c r="L43" s="27">
        <f t="shared" ca="1" si="12"/>
        <v>1.7570196926029582</v>
      </c>
    </row>
    <row r="44" spans="1:12" x14ac:dyDescent="0.25">
      <c r="A44" s="19" t="s">
        <v>158</v>
      </c>
      <c r="B44" s="33">
        <f t="shared" ca="1" si="14"/>
        <v>1.5165750888103102</v>
      </c>
      <c r="C44" s="33">
        <f t="shared" ca="1" si="14"/>
        <v>2</v>
      </c>
      <c r="D44" s="33">
        <f t="shared" ca="1" si="14"/>
        <v>3.6469165057620874</v>
      </c>
      <c r="E44" s="33">
        <f t="shared" ca="1" si="14"/>
        <v>1.5165750888103102</v>
      </c>
      <c r="F44" s="33">
        <f t="shared" ca="1" si="14"/>
        <v>2.7928480087537801</v>
      </c>
      <c r="G44" s="33">
        <f t="shared" ca="1" si="14"/>
        <v>2.8809720581775786</v>
      </c>
      <c r="H44" s="33">
        <f t="shared" ca="1" si="14"/>
        <v>0.89442719099991586</v>
      </c>
      <c r="I44" s="33">
        <f t="shared" ca="1" si="14"/>
        <v>2.6076809620810599</v>
      </c>
      <c r="J44" s="33">
        <f t="shared" ca="1" si="14"/>
        <v>1.9493588689617927</v>
      </c>
      <c r="K44" s="34">
        <f t="shared" ca="1" si="14"/>
        <v>1.51657508881031</v>
      </c>
      <c r="L44" s="27">
        <f t="shared" ca="1" si="12"/>
        <v>2.1321928861167145</v>
      </c>
    </row>
    <row r="45" spans="1:12" ht="15.75" thickBot="1" x14ac:dyDescent="0.3">
      <c r="A45" s="20" t="s">
        <v>159</v>
      </c>
      <c r="B45" s="35">
        <f t="shared" ca="1" si="14"/>
        <v>1.9235384061671346</v>
      </c>
      <c r="C45" s="35">
        <f t="shared" ca="1" si="14"/>
        <v>2.0736441353327724</v>
      </c>
      <c r="D45" s="35">
        <f t="shared" ca="1" si="14"/>
        <v>1.8165902124584949</v>
      </c>
      <c r="E45" s="35">
        <f t="shared" ca="1" si="14"/>
        <v>3.5777087639996572</v>
      </c>
      <c r="F45" s="35">
        <f t="shared" ca="1" si="14"/>
        <v>3.6331804249169961</v>
      </c>
      <c r="G45" s="35">
        <f t="shared" ca="1" si="14"/>
        <v>1.9235384061671343</v>
      </c>
      <c r="H45" s="35">
        <f t="shared" ca="1" si="14"/>
        <v>1.8708286933869707</v>
      </c>
      <c r="I45" s="35">
        <f t="shared" ca="1" si="14"/>
        <v>0.89442719099991586</v>
      </c>
      <c r="J45" s="35">
        <f t="shared" ca="1" si="14"/>
        <v>2.0736441353327719</v>
      </c>
      <c r="K45" s="36">
        <f t="shared" ca="1" si="14"/>
        <v>2.0493901531919194</v>
      </c>
      <c r="L45" s="28">
        <f t="shared" ca="1" si="12"/>
        <v>2.1836490521953769</v>
      </c>
    </row>
    <row r="46" spans="1:12" s="24" customFormat="1" ht="15.75" thickTop="1" x14ac:dyDescent="0.25">
      <c r="A46" s="21" t="s">
        <v>205</v>
      </c>
      <c r="B46" s="37">
        <f t="shared" ref="B46:L46" ca="1" si="15">SUM(B35:B45)/11</f>
        <v>1.6541165459728275</v>
      </c>
      <c r="C46" s="37">
        <f t="shared" ca="1" si="15"/>
        <v>2.0364906834166216</v>
      </c>
      <c r="D46" s="37">
        <f t="shared" ca="1" si="15"/>
        <v>1.9765390504678266</v>
      </c>
      <c r="E46" s="37">
        <f t="shared" ca="1" si="15"/>
        <v>1.8716693338905346</v>
      </c>
      <c r="F46" s="37">
        <f t="shared" ca="1" si="15"/>
        <v>2.2530882036781432</v>
      </c>
      <c r="G46" s="37">
        <f t="shared" ca="1" si="15"/>
        <v>1.7338180660993343</v>
      </c>
      <c r="H46" s="37">
        <f t="shared" ca="1" si="15"/>
        <v>1.7672433468111137</v>
      </c>
      <c r="I46" s="37">
        <f t="shared" ca="1" si="15"/>
        <v>1.8210333513047947</v>
      </c>
      <c r="J46" s="37">
        <f t="shared" ca="1" si="15"/>
        <v>1.7487911616224794</v>
      </c>
      <c r="K46" s="38">
        <f t="shared" ca="1" si="15"/>
        <v>1.7950328361477013</v>
      </c>
      <c r="L46" s="29">
        <f t="shared" ca="1" si="15"/>
        <v>1.8657822579411381</v>
      </c>
    </row>
    <row r="49" spans="1:12" s="23" customFormat="1" x14ac:dyDescent="0.25">
      <c r="A49" s="23" t="s">
        <v>165</v>
      </c>
      <c r="L49" s="25"/>
    </row>
    <row r="50" spans="1:12" s="13" customFormat="1" x14ac:dyDescent="0.25">
      <c r="A50" s="22" t="s">
        <v>211</v>
      </c>
      <c r="B50" s="31">
        <v>1</v>
      </c>
      <c r="C50" s="31">
        <v>2</v>
      </c>
      <c r="D50" s="31">
        <v>3</v>
      </c>
      <c r="E50" s="31">
        <v>4</v>
      </c>
      <c r="F50" s="31">
        <v>5</v>
      </c>
      <c r="G50" s="31">
        <v>6</v>
      </c>
      <c r="H50" s="31">
        <v>7</v>
      </c>
      <c r="I50" s="31">
        <v>8</v>
      </c>
      <c r="J50" s="31">
        <v>9</v>
      </c>
      <c r="K50" s="32">
        <v>10</v>
      </c>
      <c r="L50" s="26" t="s">
        <v>208</v>
      </c>
    </row>
    <row r="51" spans="1:12" s="13" customFormat="1" x14ac:dyDescent="0.25">
      <c r="A51" s="19" t="s">
        <v>197</v>
      </c>
      <c r="B51" s="33">
        <f t="shared" ref="B51:K54" ca="1" si="16">INDIRECT("'"&amp;$A51&amp;"'!J"&amp;MATCH(B$2,INDIRECT("'"&amp;$A51&amp;"'!A:A"),0)+4)</f>
        <v>21</v>
      </c>
      <c r="C51" s="33">
        <f t="shared" ca="1" si="16"/>
        <v>22</v>
      </c>
      <c r="D51" s="33">
        <f t="shared" ca="1" si="16"/>
        <v>23</v>
      </c>
      <c r="E51" s="33">
        <f t="shared" ca="1" si="16"/>
        <v>25</v>
      </c>
      <c r="F51" s="33">
        <f t="shared" ca="1" si="16"/>
        <v>27</v>
      </c>
      <c r="G51" s="33">
        <f t="shared" ca="1" si="16"/>
        <v>24</v>
      </c>
      <c r="H51" s="33">
        <f t="shared" ca="1" si="16"/>
        <v>24</v>
      </c>
      <c r="I51" s="33">
        <f t="shared" ca="1" si="16"/>
        <v>23</v>
      </c>
      <c r="J51" s="33">
        <f t="shared" ca="1" si="16"/>
        <v>23</v>
      </c>
      <c r="K51" s="34">
        <f t="shared" ca="1" si="16"/>
        <v>24</v>
      </c>
      <c r="L51" s="27">
        <f ca="1">SUM(B51:K51)/10</f>
        <v>23.6</v>
      </c>
    </row>
    <row r="52" spans="1:12" s="13" customFormat="1" x14ac:dyDescent="0.25">
      <c r="A52" s="19" t="s">
        <v>198</v>
      </c>
      <c r="B52" s="33">
        <f t="shared" ca="1" si="16"/>
        <v>23</v>
      </c>
      <c r="C52" s="33">
        <f t="shared" ca="1" si="16"/>
        <v>26</v>
      </c>
      <c r="D52" s="33">
        <f t="shared" ca="1" si="16"/>
        <v>24</v>
      </c>
      <c r="E52" s="33">
        <f t="shared" ca="1" si="16"/>
        <v>23</v>
      </c>
      <c r="F52" s="33">
        <f t="shared" ca="1" si="16"/>
        <v>23</v>
      </c>
      <c r="G52" s="33">
        <f t="shared" ca="1" si="16"/>
        <v>22</v>
      </c>
      <c r="H52" s="33">
        <f t="shared" ca="1" si="16"/>
        <v>27</v>
      </c>
      <c r="I52" s="33">
        <f t="shared" ca="1" si="16"/>
        <v>24</v>
      </c>
      <c r="J52" s="33">
        <f t="shared" ca="1" si="16"/>
        <v>23</v>
      </c>
      <c r="K52" s="34">
        <f t="shared" ca="1" si="16"/>
        <v>24</v>
      </c>
      <c r="L52" s="27">
        <f t="shared" ref="L52:L61" ca="1" si="17">SUM(B52:K52)/10</f>
        <v>23.9</v>
      </c>
    </row>
    <row r="53" spans="1:12" s="13" customFormat="1" x14ac:dyDescent="0.25">
      <c r="A53" s="19" t="s">
        <v>199</v>
      </c>
      <c r="B53" s="33">
        <f t="shared" ca="1" si="16"/>
        <v>25</v>
      </c>
      <c r="C53" s="33">
        <f t="shared" ca="1" si="16"/>
        <v>22</v>
      </c>
      <c r="D53" s="33">
        <f t="shared" ca="1" si="16"/>
        <v>23</v>
      </c>
      <c r="E53" s="33">
        <f t="shared" ca="1" si="16"/>
        <v>26</v>
      </c>
      <c r="F53" s="33">
        <f t="shared" ca="1" si="16"/>
        <v>23</v>
      </c>
      <c r="G53" s="33">
        <f t="shared" ca="1" si="16"/>
        <v>23</v>
      </c>
      <c r="H53" s="33">
        <f t="shared" ca="1" si="16"/>
        <v>23</v>
      </c>
      <c r="I53" s="33">
        <f t="shared" ca="1" si="16"/>
        <v>25</v>
      </c>
      <c r="J53" s="33">
        <f t="shared" ca="1" si="16"/>
        <v>28</v>
      </c>
      <c r="K53" s="34">
        <f t="shared" ca="1" si="16"/>
        <v>25</v>
      </c>
      <c r="L53" s="27">
        <f t="shared" ca="1" si="17"/>
        <v>24.3</v>
      </c>
    </row>
    <row r="54" spans="1:12" s="13" customFormat="1" x14ac:dyDescent="0.25">
      <c r="A54" s="19" t="s">
        <v>200</v>
      </c>
      <c r="B54" s="33">
        <f t="shared" ca="1" si="16"/>
        <v>27</v>
      </c>
      <c r="C54" s="33">
        <f t="shared" ca="1" si="16"/>
        <v>24</v>
      </c>
      <c r="D54" s="33">
        <f t="shared" ca="1" si="16"/>
        <v>25</v>
      </c>
      <c r="E54" s="33">
        <f t="shared" ca="1" si="16"/>
        <v>21</v>
      </c>
      <c r="F54" s="33">
        <f t="shared" ca="1" si="16"/>
        <v>23</v>
      </c>
      <c r="G54" s="33">
        <f t="shared" ca="1" si="16"/>
        <v>25</v>
      </c>
      <c r="H54" s="33">
        <f t="shared" ca="1" si="16"/>
        <v>23</v>
      </c>
      <c r="I54" s="33">
        <f t="shared" ca="1" si="16"/>
        <v>23</v>
      </c>
      <c r="J54" s="33">
        <f t="shared" ca="1" si="16"/>
        <v>23</v>
      </c>
      <c r="K54" s="34">
        <f t="shared" ca="1" si="16"/>
        <v>20</v>
      </c>
      <c r="L54" s="27">
        <f t="shared" ca="1" si="17"/>
        <v>23.4</v>
      </c>
    </row>
    <row r="55" spans="1:12" x14ac:dyDescent="0.25">
      <c r="A55" s="19" t="s">
        <v>153</v>
      </c>
      <c r="B55" s="33">
        <f ca="1">INDIRECT("'"&amp;$A55&amp;"'!J"&amp;MATCH(B$2,INDIRECT("'"&amp;$A55&amp;"'!A:A"),0)+4)</f>
        <v>27</v>
      </c>
      <c r="C55" s="33">
        <f t="shared" ref="C55:K61" ca="1" si="18">INDIRECT("'"&amp;$A55&amp;"'!J"&amp;MATCH(C$2,INDIRECT("'"&amp;$A55&amp;"'!A:A"),0)+4)</f>
        <v>24</v>
      </c>
      <c r="D55" s="33">
        <f t="shared" ca="1" si="18"/>
        <v>22</v>
      </c>
      <c r="E55" s="33">
        <f t="shared" ca="1" si="18"/>
        <v>23</v>
      </c>
      <c r="F55" s="33">
        <f t="shared" ca="1" si="18"/>
        <v>24</v>
      </c>
      <c r="G55" s="33">
        <f t="shared" ca="1" si="18"/>
        <v>25</v>
      </c>
      <c r="H55" s="33">
        <f t="shared" ca="1" si="18"/>
        <v>24</v>
      </c>
      <c r="I55" s="33">
        <f t="shared" ca="1" si="18"/>
        <v>25</v>
      </c>
      <c r="J55" s="33">
        <f t="shared" ca="1" si="18"/>
        <v>24</v>
      </c>
      <c r="K55" s="34">
        <f t="shared" ca="1" si="18"/>
        <v>26</v>
      </c>
      <c r="L55" s="27">
        <f t="shared" ca="1" si="17"/>
        <v>24.4</v>
      </c>
    </row>
    <row r="56" spans="1:12" x14ac:dyDescent="0.25">
      <c r="A56" s="19" t="s">
        <v>154</v>
      </c>
      <c r="B56" s="33">
        <f ca="1">INDIRECT("'"&amp;$A56&amp;"'!J"&amp;MATCH(B$2,INDIRECT("'"&amp;$A56&amp;"'!A:A"),0)+4)</f>
        <v>28</v>
      </c>
      <c r="C56" s="33">
        <f t="shared" ca="1" si="18"/>
        <v>25</v>
      </c>
      <c r="D56" s="33">
        <f t="shared" ca="1" si="18"/>
        <v>23</v>
      </c>
      <c r="E56" s="33">
        <f t="shared" ca="1" si="18"/>
        <v>23</v>
      </c>
      <c r="F56" s="33">
        <f t="shared" ca="1" si="18"/>
        <v>24</v>
      </c>
      <c r="G56" s="33">
        <f t="shared" ca="1" si="18"/>
        <v>25</v>
      </c>
      <c r="H56" s="33">
        <f t="shared" ca="1" si="18"/>
        <v>25</v>
      </c>
      <c r="I56" s="33">
        <f t="shared" ca="1" si="18"/>
        <v>26</v>
      </c>
      <c r="J56" s="33">
        <f t="shared" ca="1" si="18"/>
        <v>24</v>
      </c>
      <c r="K56" s="34">
        <f t="shared" ca="1" si="18"/>
        <v>26</v>
      </c>
      <c r="L56" s="27">
        <f t="shared" ca="1" si="17"/>
        <v>24.9</v>
      </c>
    </row>
    <row r="57" spans="1:12" x14ac:dyDescent="0.25">
      <c r="A57" s="19" t="s">
        <v>155</v>
      </c>
      <c r="B57" s="33">
        <f t="shared" ref="B57:B61" ca="1" si="19">INDIRECT("'"&amp;$A57&amp;"'!J"&amp;MATCH(B$2,INDIRECT("'"&amp;$A57&amp;"'!A:A"),0)+4)</f>
        <v>22</v>
      </c>
      <c r="C57" s="33">
        <f t="shared" ca="1" si="18"/>
        <v>24</v>
      </c>
      <c r="D57" s="33">
        <f t="shared" ca="1" si="18"/>
        <v>26</v>
      </c>
      <c r="E57" s="33">
        <f t="shared" ca="1" si="18"/>
        <v>24</v>
      </c>
      <c r="F57" s="33">
        <f t="shared" ca="1" si="18"/>
        <v>23</v>
      </c>
      <c r="G57" s="33">
        <f t="shared" ca="1" si="18"/>
        <v>24</v>
      </c>
      <c r="H57" s="33">
        <f t="shared" ca="1" si="18"/>
        <v>27</v>
      </c>
      <c r="I57" s="33">
        <f t="shared" ca="1" si="18"/>
        <v>28</v>
      </c>
      <c r="J57" s="33">
        <f t="shared" ca="1" si="18"/>
        <v>26</v>
      </c>
      <c r="K57" s="34">
        <f t="shared" ca="1" si="18"/>
        <v>24</v>
      </c>
      <c r="L57" s="27">
        <f t="shared" ca="1" si="17"/>
        <v>24.8</v>
      </c>
    </row>
    <row r="58" spans="1:12" x14ac:dyDescent="0.25">
      <c r="A58" s="19" t="s">
        <v>156</v>
      </c>
      <c r="B58" s="33">
        <f t="shared" ca="1" si="19"/>
        <v>25</v>
      </c>
      <c r="C58" s="33">
        <f t="shared" ca="1" si="18"/>
        <v>22</v>
      </c>
      <c r="D58" s="33">
        <f t="shared" ca="1" si="18"/>
        <v>27</v>
      </c>
      <c r="E58" s="33">
        <f t="shared" ca="1" si="18"/>
        <v>26</v>
      </c>
      <c r="F58" s="33">
        <f t="shared" ca="1" si="18"/>
        <v>25</v>
      </c>
      <c r="G58" s="33">
        <f t="shared" ca="1" si="18"/>
        <v>24</v>
      </c>
      <c r="H58" s="33">
        <f t="shared" ca="1" si="18"/>
        <v>23</v>
      </c>
      <c r="I58" s="33">
        <f t="shared" ca="1" si="18"/>
        <v>27</v>
      </c>
      <c r="J58" s="33">
        <f t="shared" ca="1" si="18"/>
        <v>24</v>
      </c>
      <c r="K58" s="34">
        <f t="shared" ca="1" si="18"/>
        <v>29</v>
      </c>
      <c r="L58" s="27">
        <f t="shared" ca="1" si="17"/>
        <v>25.2</v>
      </c>
    </row>
    <row r="59" spans="1:12" x14ac:dyDescent="0.25">
      <c r="A59" s="19" t="s">
        <v>157</v>
      </c>
      <c r="B59" s="33">
        <f t="shared" ca="1" si="19"/>
        <v>23</v>
      </c>
      <c r="C59" s="33">
        <f t="shared" ca="1" si="18"/>
        <v>24</v>
      </c>
      <c r="D59" s="33">
        <f t="shared" ca="1" si="18"/>
        <v>26</v>
      </c>
      <c r="E59" s="33">
        <f t="shared" ca="1" si="18"/>
        <v>25</v>
      </c>
      <c r="F59" s="33">
        <f t="shared" ca="1" si="18"/>
        <v>28</v>
      </c>
      <c r="G59" s="33">
        <f t="shared" ca="1" si="18"/>
        <v>25</v>
      </c>
      <c r="H59" s="33">
        <f t="shared" ca="1" si="18"/>
        <v>23</v>
      </c>
      <c r="I59" s="33">
        <f t="shared" ca="1" si="18"/>
        <v>24</v>
      </c>
      <c r="J59" s="33">
        <f t="shared" ca="1" si="18"/>
        <v>25</v>
      </c>
      <c r="K59" s="34">
        <f t="shared" ca="1" si="18"/>
        <v>24</v>
      </c>
      <c r="L59" s="27">
        <f t="shared" ca="1" si="17"/>
        <v>24.7</v>
      </c>
    </row>
    <row r="60" spans="1:12" x14ac:dyDescent="0.25">
      <c r="A60" s="19" t="s">
        <v>158</v>
      </c>
      <c r="B60" s="33">
        <f t="shared" ca="1" si="19"/>
        <v>24</v>
      </c>
      <c r="C60" s="33">
        <f t="shared" ca="1" si="18"/>
        <v>26</v>
      </c>
      <c r="D60" s="33">
        <f t="shared" ca="1" si="18"/>
        <v>26</v>
      </c>
      <c r="E60" s="33">
        <f t="shared" ca="1" si="18"/>
        <v>23</v>
      </c>
      <c r="F60" s="33">
        <f t="shared" ca="1" si="18"/>
        <v>26</v>
      </c>
      <c r="G60" s="33">
        <f t="shared" ca="1" si="18"/>
        <v>28</v>
      </c>
      <c r="H60" s="33">
        <f t="shared" ca="1" si="18"/>
        <v>23</v>
      </c>
      <c r="I60" s="33">
        <f t="shared" ca="1" si="18"/>
        <v>28</v>
      </c>
      <c r="J60" s="33">
        <f t="shared" ca="1" si="18"/>
        <v>25</v>
      </c>
      <c r="K60" s="34">
        <f t="shared" ca="1" si="18"/>
        <v>26</v>
      </c>
      <c r="L60" s="27">
        <f t="shared" ca="1" si="17"/>
        <v>25.5</v>
      </c>
    </row>
    <row r="61" spans="1:12" ht="15.75" thickBot="1" x14ac:dyDescent="0.3">
      <c r="A61" s="20" t="s">
        <v>159</v>
      </c>
      <c r="B61" s="35">
        <f t="shared" ca="1" si="19"/>
        <v>27</v>
      </c>
      <c r="C61" s="35">
        <f t="shared" ca="1" si="18"/>
        <v>23</v>
      </c>
      <c r="D61" s="35">
        <f t="shared" ca="1" si="18"/>
        <v>26</v>
      </c>
      <c r="E61" s="35">
        <f t="shared" ca="1" si="18"/>
        <v>26</v>
      </c>
      <c r="F61" s="35">
        <f t="shared" ca="1" si="18"/>
        <v>29</v>
      </c>
      <c r="G61" s="35">
        <f t="shared" ca="1" si="18"/>
        <v>27</v>
      </c>
      <c r="H61" s="35">
        <f t="shared" ca="1" si="18"/>
        <v>25</v>
      </c>
      <c r="I61" s="35">
        <f t="shared" ca="1" si="18"/>
        <v>22</v>
      </c>
      <c r="J61" s="35">
        <f t="shared" ca="1" si="18"/>
        <v>24</v>
      </c>
      <c r="K61" s="36">
        <f t="shared" ca="1" si="18"/>
        <v>27</v>
      </c>
      <c r="L61" s="28">
        <f t="shared" ca="1" si="17"/>
        <v>25.6</v>
      </c>
    </row>
    <row r="62" spans="1:12" s="24" customFormat="1" ht="15.75" thickTop="1" x14ac:dyDescent="0.25">
      <c r="A62" s="21" t="s">
        <v>207</v>
      </c>
      <c r="B62" s="37">
        <f t="shared" ref="B62" ca="1" si="20">SUM(B51:B61)/11</f>
        <v>24.727272727272727</v>
      </c>
      <c r="C62" s="37">
        <f t="shared" ref="C62" ca="1" si="21">SUM(C51:C61)/11</f>
        <v>23.818181818181817</v>
      </c>
      <c r="D62" s="37">
        <f t="shared" ref="D62" ca="1" si="22">SUM(D51:D61)/11</f>
        <v>24.636363636363637</v>
      </c>
      <c r="E62" s="37">
        <f t="shared" ref="E62" ca="1" si="23">SUM(E51:E61)/11</f>
        <v>24.09090909090909</v>
      </c>
      <c r="F62" s="37">
        <f t="shared" ref="F62" ca="1" si="24">SUM(F51:F61)/11</f>
        <v>25</v>
      </c>
      <c r="G62" s="37">
        <f t="shared" ref="G62" ca="1" si="25">SUM(G51:G61)/11</f>
        <v>24.727272727272727</v>
      </c>
      <c r="H62" s="37">
        <f t="shared" ref="H62" ca="1" si="26">SUM(H51:H61)/11</f>
        <v>24.272727272727273</v>
      </c>
      <c r="I62" s="37">
        <f t="shared" ref="I62" ca="1" si="27">SUM(I51:I61)/11</f>
        <v>25</v>
      </c>
      <c r="J62" s="37">
        <f t="shared" ref="J62" ca="1" si="28">SUM(J51:J61)/11</f>
        <v>24.454545454545453</v>
      </c>
      <c r="K62" s="38">
        <f t="shared" ref="K62:L62" ca="1" si="29">SUM(K51:K61)/11</f>
        <v>25</v>
      </c>
      <c r="L62" s="29">
        <f t="shared" ca="1" si="29"/>
        <v>24.572727272727274</v>
      </c>
    </row>
    <row r="65" spans="1:12" s="23" customFormat="1" x14ac:dyDescent="0.25">
      <c r="A65" s="23" t="s">
        <v>167</v>
      </c>
      <c r="L65" s="25"/>
    </row>
    <row r="66" spans="1:12" s="13" customFormat="1" x14ac:dyDescent="0.25">
      <c r="A66" s="22" t="s">
        <v>211</v>
      </c>
      <c r="B66" s="31">
        <v>1</v>
      </c>
      <c r="C66" s="31">
        <v>2</v>
      </c>
      <c r="D66" s="31">
        <v>3</v>
      </c>
      <c r="E66" s="31">
        <v>4</v>
      </c>
      <c r="F66" s="31">
        <v>5</v>
      </c>
      <c r="G66" s="31">
        <v>6</v>
      </c>
      <c r="H66" s="31">
        <v>7</v>
      </c>
      <c r="I66" s="31">
        <v>8</v>
      </c>
      <c r="J66" s="31">
        <v>9</v>
      </c>
      <c r="K66" s="32">
        <v>10</v>
      </c>
      <c r="L66" s="26" t="s">
        <v>210</v>
      </c>
    </row>
    <row r="67" spans="1:12" s="13" customFormat="1" x14ac:dyDescent="0.25">
      <c r="A67" s="19" t="s">
        <v>197</v>
      </c>
      <c r="B67" s="33">
        <f t="shared" ref="B67:K70" ca="1" si="30">INDIRECT("'"&amp;$A67&amp;"'!M"&amp;MATCH(B$2,INDIRECT("'"&amp;$A67&amp;"'!A:A"),0)+4)</f>
        <v>1</v>
      </c>
      <c r="C67" s="33">
        <f t="shared" ca="1" si="30"/>
        <v>5</v>
      </c>
      <c r="D67" s="33">
        <f t="shared" ca="1" si="30"/>
        <v>4</v>
      </c>
      <c r="E67" s="33">
        <f t="shared" ca="1" si="30"/>
        <v>6</v>
      </c>
      <c r="F67" s="33">
        <f t="shared" ca="1" si="30"/>
        <v>8</v>
      </c>
      <c r="G67" s="33">
        <f t="shared" ca="1" si="30"/>
        <v>5</v>
      </c>
      <c r="H67" s="33">
        <f t="shared" ca="1" si="30"/>
        <v>6</v>
      </c>
      <c r="I67" s="33">
        <f t="shared" ca="1" si="30"/>
        <v>4</v>
      </c>
      <c r="J67" s="33">
        <f t="shared" ca="1" si="30"/>
        <v>5</v>
      </c>
      <c r="K67" s="34">
        <f t="shared" ca="1" si="30"/>
        <v>3</v>
      </c>
      <c r="L67" s="27">
        <f t="shared" ref="L67:L77" ca="1" si="31">SUM(B67:K67)/10</f>
        <v>4.7</v>
      </c>
    </row>
    <row r="68" spans="1:12" s="13" customFormat="1" x14ac:dyDescent="0.25">
      <c r="A68" s="19" t="s">
        <v>198</v>
      </c>
      <c r="B68" s="33">
        <f t="shared" ca="1" si="30"/>
        <v>3</v>
      </c>
      <c r="C68" s="33">
        <f t="shared" ca="1" si="30"/>
        <v>6</v>
      </c>
      <c r="D68" s="33">
        <f t="shared" ca="1" si="30"/>
        <v>5</v>
      </c>
      <c r="E68" s="33">
        <f t="shared" ca="1" si="30"/>
        <v>6</v>
      </c>
      <c r="F68" s="33">
        <f t="shared" ca="1" si="30"/>
        <v>3</v>
      </c>
      <c r="G68" s="33">
        <f t="shared" ca="1" si="30"/>
        <v>4</v>
      </c>
      <c r="H68" s="33">
        <f t="shared" ca="1" si="30"/>
        <v>8</v>
      </c>
      <c r="I68" s="33">
        <f t="shared" ca="1" si="30"/>
        <v>5</v>
      </c>
      <c r="J68" s="33">
        <f t="shared" ca="1" si="30"/>
        <v>4</v>
      </c>
      <c r="K68" s="34">
        <f t="shared" ca="1" si="30"/>
        <v>6</v>
      </c>
      <c r="L68" s="27">
        <f t="shared" ca="1" si="31"/>
        <v>5</v>
      </c>
    </row>
    <row r="69" spans="1:12" s="13" customFormat="1" x14ac:dyDescent="0.25">
      <c r="A69" s="19" t="s">
        <v>199</v>
      </c>
      <c r="B69" s="33">
        <f t="shared" ca="1" si="30"/>
        <v>5</v>
      </c>
      <c r="C69" s="33">
        <f t="shared" ca="1" si="30"/>
        <v>3</v>
      </c>
      <c r="D69" s="33">
        <f t="shared" ca="1" si="30"/>
        <v>5</v>
      </c>
      <c r="E69" s="33">
        <f t="shared" ca="1" si="30"/>
        <v>5</v>
      </c>
      <c r="F69" s="33">
        <f t="shared" ca="1" si="30"/>
        <v>3</v>
      </c>
      <c r="G69" s="33">
        <f t="shared" ca="1" si="30"/>
        <v>3</v>
      </c>
      <c r="H69" s="33">
        <f t="shared" ca="1" si="30"/>
        <v>3</v>
      </c>
      <c r="I69" s="33">
        <f t="shared" ca="1" si="30"/>
        <v>4</v>
      </c>
      <c r="J69" s="33">
        <f t="shared" ca="1" si="30"/>
        <v>8</v>
      </c>
      <c r="K69" s="34">
        <f t="shared" ca="1" si="30"/>
        <v>7</v>
      </c>
      <c r="L69" s="27">
        <f t="shared" ca="1" si="31"/>
        <v>4.5999999999999996</v>
      </c>
    </row>
    <row r="70" spans="1:12" s="13" customFormat="1" x14ac:dyDescent="0.25">
      <c r="A70" s="19" t="s">
        <v>200</v>
      </c>
      <c r="B70" s="33">
        <f t="shared" ca="1" si="30"/>
        <v>6</v>
      </c>
      <c r="C70" s="33">
        <f t="shared" ca="1" si="30"/>
        <v>6</v>
      </c>
      <c r="D70" s="33">
        <f t="shared" ca="1" si="30"/>
        <v>4</v>
      </c>
      <c r="E70" s="33">
        <f t="shared" ca="1" si="30"/>
        <v>2</v>
      </c>
      <c r="F70" s="33">
        <f t="shared" ca="1" si="30"/>
        <v>4</v>
      </c>
      <c r="G70" s="33">
        <f t="shared" ca="1" si="30"/>
        <v>5</v>
      </c>
      <c r="H70" s="33">
        <f t="shared" ca="1" si="30"/>
        <v>3</v>
      </c>
      <c r="I70" s="33">
        <f t="shared" ca="1" si="30"/>
        <v>2</v>
      </c>
      <c r="J70" s="33">
        <f t="shared" ca="1" si="30"/>
        <v>3</v>
      </c>
      <c r="K70" s="34">
        <f t="shared" ca="1" si="30"/>
        <v>2</v>
      </c>
      <c r="L70" s="27">
        <f t="shared" ca="1" si="31"/>
        <v>3.7</v>
      </c>
    </row>
    <row r="71" spans="1:12" x14ac:dyDescent="0.25">
      <c r="A71" s="19" t="s">
        <v>153</v>
      </c>
      <c r="B71" s="33">
        <f ca="1">INDIRECT("'"&amp;$A71&amp;"'!M"&amp;MATCH(B$2,INDIRECT("'"&amp;$A71&amp;"'!A:A"),0)+4)</f>
        <v>4</v>
      </c>
      <c r="C71" s="33">
        <f t="shared" ref="C71:K71" ca="1" si="32">INDIRECT("'"&amp;$A71&amp;"'!M"&amp;MATCH(C$2,INDIRECT("'"&amp;$A71&amp;"'!A:A"),0)+4)</f>
        <v>5</v>
      </c>
      <c r="D71" s="33">
        <f t="shared" ca="1" si="32"/>
        <v>3</v>
      </c>
      <c r="E71" s="33">
        <f t="shared" ca="1" si="32"/>
        <v>2</v>
      </c>
      <c r="F71" s="33">
        <f t="shared" ca="1" si="32"/>
        <v>5</v>
      </c>
      <c r="G71" s="33">
        <f t="shared" ca="1" si="32"/>
        <v>2</v>
      </c>
      <c r="H71" s="33">
        <f t="shared" ca="1" si="32"/>
        <v>3</v>
      </c>
      <c r="I71" s="33">
        <f t="shared" ca="1" si="32"/>
        <v>4</v>
      </c>
      <c r="J71" s="33">
        <f t="shared" ca="1" si="32"/>
        <v>5</v>
      </c>
      <c r="K71" s="34">
        <f t="shared" ca="1" si="32"/>
        <v>4</v>
      </c>
      <c r="L71" s="27">
        <f t="shared" ca="1" si="31"/>
        <v>3.7</v>
      </c>
    </row>
    <row r="72" spans="1:12" x14ac:dyDescent="0.25">
      <c r="A72" s="19" t="s">
        <v>154</v>
      </c>
      <c r="B72" s="33">
        <f t="shared" ref="B72:K77" ca="1" si="33">INDIRECT("'"&amp;$A72&amp;"'!M"&amp;MATCH(B$2,INDIRECT("'"&amp;$A72&amp;"'!A:A"),0)+4)</f>
        <v>4</v>
      </c>
      <c r="C72" s="33">
        <f t="shared" ca="1" si="33"/>
        <v>6</v>
      </c>
      <c r="D72" s="33">
        <f t="shared" ca="1" si="33"/>
        <v>2</v>
      </c>
      <c r="E72" s="33">
        <f t="shared" ca="1" si="33"/>
        <v>4</v>
      </c>
      <c r="F72" s="33">
        <f t="shared" ca="1" si="33"/>
        <v>4</v>
      </c>
      <c r="G72" s="33">
        <f t="shared" ca="1" si="33"/>
        <v>4</v>
      </c>
      <c r="H72" s="33">
        <f t="shared" ca="1" si="33"/>
        <v>6</v>
      </c>
      <c r="I72" s="33">
        <f t="shared" ca="1" si="33"/>
        <v>7</v>
      </c>
      <c r="J72" s="33">
        <f t="shared" ca="1" si="33"/>
        <v>3</v>
      </c>
      <c r="K72" s="34">
        <f t="shared" ca="1" si="33"/>
        <v>6</v>
      </c>
      <c r="L72" s="27">
        <f t="shared" ca="1" si="31"/>
        <v>4.5999999999999996</v>
      </c>
    </row>
    <row r="73" spans="1:12" x14ac:dyDescent="0.25">
      <c r="A73" s="19" t="s">
        <v>155</v>
      </c>
      <c r="B73" s="33">
        <f t="shared" ca="1" si="33"/>
        <v>2</v>
      </c>
      <c r="C73" s="33">
        <f t="shared" ca="1" si="33"/>
        <v>5</v>
      </c>
      <c r="D73" s="33">
        <f t="shared" ca="1" si="33"/>
        <v>6</v>
      </c>
      <c r="E73" s="33">
        <f t="shared" ca="1" si="33"/>
        <v>2</v>
      </c>
      <c r="F73" s="33">
        <f t="shared" ca="1" si="33"/>
        <v>3</v>
      </c>
      <c r="G73" s="33">
        <f t="shared" ca="1" si="33"/>
        <v>4</v>
      </c>
      <c r="H73" s="33">
        <f t="shared" ca="1" si="33"/>
        <v>6</v>
      </c>
      <c r="I73" s="33">
        <f t="shared" ca="1" si="33"/>
        <v>5</v>
      </c>
      <c r="J73" s="33">
        <f t="shared" ca="1" si="33"/>
        <v>4</v>
      </c>
      <c r="K73" s="34">
        <f t="shared" ca="1" si="33"/>
        <v>2</v>
      </c>
      <c r="L73" s="27">
        <f t="shared" ca="1" si="31"/>
        <v>3.9</v>
      </c>
    </row>
    <row r="74" spans="1:12" x14ac:dyDescent="0.25">
      <c r="A74" s="19" t="s">
        <v>156</v>
      </c>
      <c r="B74" s="33">
        <f t="shared" ca="1" si="33"/>
        <v>6</v>
      </c>
      <c r="C74" s="33">
        <f t="shared" ca="1" si="33"/>
        <v>2</v>
      </c>
      <c r="D74" s="33">
        <f t="shared" ca="1" si="33"/>
        <v>5</v>
      </c>
      <c r="E74" s="33">
        <f t="shared" ca="1" si="33"/>
        <v>7</v>
      </c>
      <c r="F74" s="33">
        <f t="shared" ca="1" si="33"/>
        <v>4</v>
      </c>
      <c r="G74" s="33">
        <f t="shared" ca="1" si="33"/>
        <v>4</v>
      </c>
      <c r="H74" s="33">
        <f t="shared" ca="1" si="33"/>
        <v>3</v>
      </c>
      <c r="I74" s="33">
        <f t="shared" ca="1" si="33"/>
        <v>6</v>
      </c>
      <c r="J74" s="33">
        <f t="shared" ca="1" si="33"/>
        <v>2</v>
      </c>
      <c r="K74" s="34">
        <f t="shared" ca="1" si="33"/>
        <v>9</v>
      </c>
      <c r="L74" s="27">
        <f t="shared" ca="1" si="31"/>
        <v>4.8</v>
      </c>
    </row>
    <row r="75" spans="1:12" x14ac:dyDescent="0.25">
      <c r="A75" s="19" t="s">
        <v>157</v>
      </c>
      <c r="B75" s="33">
        <f t="shared" ca="1" si="33"/>
        <v>5</v>
      </c>
      <c r="C75" s="33">
        <f t="shared" ca="1" si="33"/>
        <v>5</v>
      </c>
      <c r="D75" s="33">
        <f t="shared" ca="1" si="33"/>
        <v>6</v>
      </c>
      <c r="E75" s="33">
        <f t="shared" ca="1" si="33"/>
        <v>4</v>
      </c>
      <c r="F75" s="33">
        <f t="shared" ca="1" si="33"/>
        <v>8</v>
      </c>
      <c r="G75" s="33">
        <f t="shared" ca="1" si="33"/>
        <v>2</v>
      </c>
      <c r="H75" s="33">
        <f t="shared" ca="1" si="33"/>
        <v>2</v>
      </c>
      <c r="I75" s="33">
        <f t="shared" ca="1" si="33"/>
        <v>4</v>
      </c>
      <c r="J75" s="33">
        <f t="shared" ca="1" si="33"/>
        <v>4</v>
      </c>
      <c r="K75" s="34">
        <f t="shared" ca="1" si="33"/>
        <v>3</v>
      </c>
      <c r="L75" s="27">
        <f t="shared" ca="1" si="31"/>
        <v>4.3</v>
      </c>
    </row>
    <row r="76" spans="1:12" x14ac:dyDescent="0.25">
      <c r="A76" s="19" t="s">
        <v>158</v>
      </c>
      <c r="B76" s="33">
        <f t="shared" ca="1" si="33"/>
        <v>4</v>
      </c>
      <c r="C76" s="33">
        <f t="shared" ca="1" si="33"/>
        <v>5</v>
      </c>
      <c r="D76" s="33">
        <f t="shared" ca="1" si="33"/>
        <v>9</v>
      </c>
      <c r="E76" s="33">
        <f t="shared" ca="1" si="33"/>
        <v>4</v>
      </c>
      <c r="F76" s="33">
        <f t="shared" ca="1" si="33"/>
        <v>6</v>
      </c>
      <c r="G76" s="33">
        <f t="shared" ca="1" si="33"/>
        <v>7</v>
      </c>
      <c r="H76" s="33">
        <f t="shared" ca="1" si="33"/>
        <v>2</v>
      </c>
      <c r="I76" s="33">
        <f t="shared" ca="1" si="33"/>
        <v>6</v>
      </c>
      <c r="J76" s="33">
        <f t="shared" ca="1" si="33"/>
        <v>5</v>
      </c>
      <c r="K76" s="34">
        <f t="shared" ca="1" si="33"/>
        <v>4</v>
      </c>
      <c r="L76" s="27">
        <f t="shared" ca="1" si="31"/>
        <v>5.2</v>
      </c>
    </row>
    <row r="77" spans="1:12" ht="15.75" thickBot="1" x14ac:dyDescent="0.3">
      <c r="A77" s="20" t="s">
        <v>159</v>
      </c>
      <c r="B77" s="35">
        <f t="shared" ca="1" si="33"/>
        <v>5</v>
      </c>
      <c r="C77" s="35">
        <f t="shared" ca="1" si="33"/>
        <v>5</v>
      </c>
      <c r="D77" s="35">
        <f t="shared" ca="1" si="33"/>
        <v>4</v>
      </c>
      <c r="E77" s="35">
        <f t="shared" ca="1" si="33"/>
        <v>9</v>
      </c>
      <c r="F77" s="35">
        <f t="shared" ca="1" si="33"/>
        <v>9</v>
      </c>
      <c r="G77" s="35">
        <f t="shared" ca="1" si="33"/>
        <v>5</v>
      </c>
      <c r="H77" s="35">
        <f t="shared" ca="1" si="33"/>
        <v>5</v>
      </c>
      <c r="I77" s="35">
        <f t="shared" ca="1" si="33"/>
        <v>2</v>
      </c>
      <c r="J77" s="35">
        <f t="shared" ca="1" si="33"/>
        <v>5</v>
      </c>
      <c r="K77" s="36">
        <f t="shared" ca="1" si="33"/>
        <v>5</v>
      </c>
      <c r="L77" s="28">
        <f t="shared" ca="1" si="31"/>
        <v>5.4</v>
      </c>
    </row>
    <row r="78" spans="1:12" s="24" customFormat="1" ht="15.75" thickTop="1" x14ac:dyDescent="0.25">
      <c r="A78" s="21" t="s">
        <v>209</v>
      </c>
      <c r="B78" s="37">
        <f t="shared" ref="B78" ca="1" si="34">SUM(B67:B77)/11</f>
        <v>4.0909090909090908</v>
      </c>
      <c r="C78" s="37">
        <f t="shared" ref="C78" ca="1" si="35">SUM(C67:C77)/11</f>
        <v>4.8181818181818183</v>
      </c>
      <c r="D78" s="37">
        <f t="shared" ref="D78" ca="1" si="36">SUM(D67:D77)/11</f>
        <v>4.8181818181818183</v>
      </c>
      <c r="E78" s="37">
        <f t="shared" ref="E78" ca="1" si="37">SUM(E67:E77)/11</f>
        <v>4.6363636363636367</v>
      </c>
      <c r="F78" s="37">
        <f t="shared" ref="F78" ca="1" si="38">SUM(F67:F77)/11</f>
        <v>5.1818181818181817</v>
      </c>
      <c r="G78" s="37">
        <f t="shared" ref="G78" ca="1" si="39">SUM(G67:G77)/11</f>
        <v>4.0909090909090908</v>
      </c>
      <c r="H78" s="37">
        <f t="shared" ref="H78" ca="1" si="40">SUM(H67:H77)/11</f>
        <v>4.2727272727272725</v>
      </c>
      <c r="I78" s="37">
        <f t="shared" ref="I78" ca="1" si="41">SUM(I67:I77)/11</f>
        <v>4.4545454545454541</v>
      </c>
      <c r="J78" s="37">
        <f t="shared" ref="J78" ca="1" si="42">SUM(J67:J77)/11</f>
        <v>4.3636363636363633</v>
      </c>
      <c r="K78" s="38">
        <f t="shared" ref="K78:L78" ca="1" si="43">SUM(K67:K77)/11</f>
        <v>4.6363636363636367</v>
      </c>
      <c r="L78" s="29">
        <f t="shared" ca="1" si="43"/>
        <v>4.5363636363636353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1A5C6-5DD8-4D4D-88B7-511A5B5FB8AE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44232</v>
      </c>
    </row>
    <row r="2" spans="1:13" s="5" customFormat="1" x14ac:dyDescent="0.25">
      <c r="A2" s="16">
        <v>3</v>
      </c>
      <c r="B2" s="7" t="s">
        <v>24</v>
      </c>
      <c r="C2" s="8" t="s">
        <v>0</v>
      </c>
      <c r="D2" s="8" t="s">
        <v>8</v>
      </c>
      <c r="E2" s="8" t="s">
        <v>127</v>
      </c>
      <c r="F2" s="10">
        <v>36453</v>
      </c>
      <c r="G2" s="5">
        <f t="shared" ref="G2:G33" si="0">DATEDIF(F2,$H$1,"Y")</f>
        <v>21</v>
      </c>
    </row>
    <row r="3" spans="1:13" s="5" customFormat="1" x14ac:dyDescent="0.25">
      <c r="A3" s="17">
        <v>3</v>
      </c>
      <c r="B3" s="1" t="s">
        <v>24</v>
      </c>
      <c r="C3" t="s">
        <v>0</v>
      </c>
      <c r="D3" t="s">
        <v>9</v>
      </c>
      <c r="E3" t="s">
        <v>53</v>
      </c>
      <c r="F3" s="14">
        <v>35556</v>
      </c>
      <c r="G3" s="5">
        <f t="shared" si="0"/>
        <v>23</v>
      </c>
    </row>
    <row r="4" spans="1:13" s="5" customFormat="1" x14ac:dyDescent="0.25">
      <c r="A4" s="17">
        <v>3</v>
      </c>
      <c r="B4" s="1" t="s">
        <v>24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26</v>
      </c>
    </row>
    <row r="5" spans="1:13" s="5" customFormat="1" x14ac:dyDescent="0.25">
      <c r="A5" s="17">
        <v>3</v>
      </c>
      <c r="B5" s="1" t="s">
        <v>24</v>
      </c>
      <c r="C5" t="s">
        <v>0</v>
      </c>
      <c r="D5" t="s">
        <v>11</v>
      </c>
      <c r="E5" t="s">
        <v>108</v>
      </c>
      <c r="F5" s="14">
        <v>36756</v>
      </c>
      <c r="G5" s="5">
        <f t="shared" si="0"/>
        <v>20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3</v>
      </c>
      <c r="B6" s="1" t="s">
        <v>24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26</v>
      </c>
      <c r="H6" s="5">
        <f>SUM(G2:G6)/5</f>
        <v>23.2</v>
      </c>
      <c r="I6" s="5">
        <f>MIN(G2:G6)</f>
        <v>20</v>
      </c>
      <c r="J6" s="5">
        <f>MAX(G2:G6)</f>
        <v>26</v>
      </c>
      <c r="K6" s="5">
        <f>MEDIAN(G2:G6)</f>
        <v>23</v>
      </c>
      <c r="L6" s="5">
        <f>_xlfn.STDEV.S(G2:G6)</f>
        <v>2.7748873851023297</v>
      </c>
      <c r="M6" s="5">
        <f>J6-I6</f>
        <v>6</v>
      </c>
    </row>
    <row r="7" spans="1:13" s="5" customFormat="1" x14ac:dyDescent="0.25">
      <c r="A7" s="18">
        <v>1</v>
      </c>
      <c r="B7" s="2" t="s">
        <v>78</v>
      </c>
      <c r="C7" s="3" t="s">
        <v>14</v>
      </c>
      <c r="D7" s="3" t="s">
        <v>8</v>
      </c>
      <c r="E7" s="3" t="s">
        <v>111</v>
      </c>
      <c r="F7" s="11">
        <v>37399</v>
      </c>
      <c r="G7" s="5">
        <f t="shared" si="0"/>
        <v>18</v>
      </c>
    </row>
    <row r="8" spans="1:13" s="5" customFormat="1" x14ac:dyDescent="0.25">
      <c r="A8" s="17">
        <v>1</v>
      </c>
      <c r="B8" s="1" t="s">
        <v>78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21</v>
      </c>
    </row>
    <row r="9" spans="1:13" s="5" customFormat="1" x14ac:dyDescent="0.25">
      <c r="A9" s="17">
        <v>1</v>
      </c>
      <c r="B9" s="1" t="s">
        <v>78</v>
      </c>
      <c r="C9" t="s">
        <v>14</v>
      </c>
      <c r="D9" t="s">
        <v>10</v>
      </c>
      <c r="E9" t="s">
        <v>112</v>
      </c>
      <c r="F9" s="14">
        <v>36068</v>
      </c>
      <c r="G9" s="5">
        <f t="shared" si="0"/>
        <v>22</v>
      </c>
    </row>
    <row r="10" spans="1:13" s="5" customFormat="1" x14ac:dyDescent="0.25">
      <c r="A10" s="17">
        <v>1</v>
      </c>
      <c r="B10" s="1" t="s">
        <v>78</v>
      </c>
      <c r="C10" t="s">
        <v>14</v>
      </c>
      <c r="D10" t="s">
        <v>11</v>
      </c>
      <c r="E10" t="s">
        <v>87</v>
      </c>
      <c r="F10" s="14">
        <v>35605</v>
      </c>
      <c r="G10" s="5">
        <f t="shared" si="0"/>
        <v>23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1</v>
      </c>
      <c r="B11" s="1" t="s">
        <v>78</v>
      </c>
      <c r="C11" t="s">
        <v>14</v>
      </c>
      <c r="D11" t="s">
        <v>12</v>
      </c>
      <c r="E11" t="s">
        <v>41</v>
      </c>
      <c r="F11" s="14">
        <v>36270</v>
      </c>
      <c r="G11" s="5">
        <f t="shared" si="0"/>
        <v>21</v>
      </c>
      <c r="H11" s="5">
        <f>SUM(G7:G11)/5</f>
        <v>21</v>
      </c>
      <c r="I11" s="5">
        <f>MIN(G7:G11)</f>
        <v>18</v>
      </c>
      <c r="J11" s="5">
        <f>MAX(G7:G11)</f>
        <v>23</v>
      </c>
      <c r="K11" s="5">
        <f>MEDIAN(G7:G11)</f>
        <v>21</v>
      </c>
      <c r="L11" s="5">
        <f>_xlfn.STDEV.S(G7:G11)</f>
        <v>1.8708286933869707</v>
      </c>
      <c r="M11" s="5">
        <f>J11-I11</f>
        <v>5</v>
      </c>
    </row>
    <row r="12" spans="1:13" s="5" customFormat="1" x14ac:dyDescent="0.25">
      <c r="A12" s="18">
        <v>2</v>
      </c>
      <c r="B12" s="2" t="s">
        <v>15</v>
      </c>
      <c r="C12" s="3" t="s">
        <v>1</v>
      </c>
      <c r="D12" s="3" t="s">
        <v>8</v>
      </c>
      <c r="E12" s="3" t="s">
        <v>37</v>
      </c>
      <c r="F12" s="11">
        <v>35789</v>
      </c>
      <c r="G12" s="5">
        <f t="shared" si="0"/>
        <v>23</v>
      </c>
    </row>
    <row r="13" spans="1:13" s="5" customFormat="1" x14ac:dyDescent="0.25">
      <c r="A13" s="17">
        <v>2</v>
      </c>
      <c r="B13" s="1" t="s">
        <v>15</v>
      </c>
      <c r="C13" t="s">
        <v>1</v>
      </c>
      <c r="D13" t="s">
        <v>9</v>
      </c>
      <c r="E13" t="s">
        <v>109</v>
      </c>
      <c r="F13" s="14">
        <v>36939</v>
      </c>
      <c r="G13" s="5">
        <f t="shared" si="0"/>
        <v>19</v>
      </c>
    </row>
    <row r="14" spans="1:13" s="5" customFormat="1" x14ac:dyDescent="0.25">
      <c r="A14" s="17">
        <v>2</v>
      </c>
      <c r="B14" s="1" t="s">
        <v>15</v>
      </c>
      <c r="C14" t="s">
        <v>1</v>
      </c>
      <c r="D14" t="s">
        <v>10</v>
      </c>
      <c r="E14" t="s">
        <v>44</v>
      </c>
      <c r="F14" s="14">
        <v>35730</v>
      </c>
      <c r="G14" s="5">
        <f t="shared" si="0"/>
        <v>23</v>
      </c>
    </row>
    <row r="15" spans="1:13" s="5" customFormat="1" x14ac:dyDescent="0.25">
      <c r="A15" s="17">
        <v>2</v>
      </c>
      <c r="B15" s="1" t="s">
        <v>15</v>
      </c>
      <c r="C15" t="s">
        <v>1</v>
      </c>
      <c r="D15" t="s">
        <v>11</v>
      </c>
      <c r="E15" t="s">
        <v>128</v>
      </c>
      <c r="F15" s="14">
        <v>36254</v>
      </c>
      <c r="G15" s="5">
        <f t="shared" si="0"/>
        <v>21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2</v>
      </c>
      <c r="B16" s="1" t="s">
        <v>15</v>
      </c>
      <c r="C16" t="s">
        <v>1</v>
      </c>
      <c r="D16" t="s">
        <v>12</v>
      </c>
      <c r="E16" t="s">
        <v>129</v>
      </c>
      <c r="F16" s="14">
        <v>35420</v>
      </c>
      <c r="G16" s="5">
        <f t="shared" si="0"/>
        <v>24</v>
      </c>
      <c r="H16" s="5">
        <f>SUM(G12:G16)/5</f>
        <v>22</v>
      </c>
      <c r="I16" s="5">
        <f>MIN(G12:G16)</f>
        <v>19</v>
      </c>
      <c r="J16" s="5">
        <f>MAX(G12:G16)</f>
        <v>24</v>
      </c>
      <c r="K16" s="5">
        <f>MEDIAN(G12:G16)</f>
        <v>23</v>
      </c>
      <c r="L16" s="5">
        <f>_xlfn.STDEV.S(G12:G16)</f>
        <v>2</v>
      </c>
      <c r="M16" s="5">
        <f>J16-I16</f>
        <v>5</v>
      </c>
    </row>
    <row r="17" spans="1:13" s="5" customFormat="1" x14ac:dyDescent="0.25">
      <c r="A17" s="18">
        <v>8</v>
      </c>
      <c r="B17" s="2" t="s">
        <v>26</v>
      </c>
      <c r="C17" s="3" t="s">
        <v>17</v>
      </c>
      <c r="D17" s="3" t="s">
        <v>8</v>
      </c>
      <c r="E17" s="3" t="s">
        <v>32</v>
      </c>
      <c r="F17" s="11">
        <v>35703</v>
      </c>
      <c r="G17" s="5">
        <f t="shared" si="0"/>
        <v>23</v>
      </c>
    </row>
    <row r="18" spans="1:13" s="5" customFormat="1" x14ac:dyDescent="0.25">
      <c r="A18" s="17">
        <v>8</v>
      </c>
      <c r="B18" s="1" t="s">
        <v>26</v>
      </c>
      <c r="C18" t="s">
        <v>17</v>
      </c>
      <c r="D18" t="s">
        <v>9</v>
      </c>
      <c r="E18" t="s">
        <v>118</v>
      </c>
      <c r="F18" s="14">
        <v>36668</v>
      </c>
      <c r="G18" s="5">
        <f t="shared" si="0"/>
        <v>20</v>
      </c>
    </row>
    <row r="19" spans="1:13" s="5" customFormat="1" x14ac:dyDescent="0.25">
      <c r="A19" s="17">
        <v>8</v>
      </c>
      <c r="B19" s="1" t="s">
        <v>26</v>
      </c>
      <c r="C19" t="s">
        <v>17</v>
      </c>
      <c r="D19" t="s">
        <v>10</v>
      </c>
      <c r="E19" t="s">
        <v>117</v>
      </c>
      <c r="F19" s="14">
        <v>36349</v>
      </c>
      <c r="G19" s="5">
        <f t="shared" si="0"/>
        <v>21</v>
      </c>
    </row>
    <row r="20" spans="1:13" s="5" customFormat="1" x14ac:dyDescent="0.25">
      <c r="A20" s="17">
        <v>8</v>
      </c>
      <c r="B20" s="1" t="s">
        <v>26</v>
      </c>
      <c r="C20" t="s">
        <v>17</v>
      </c>
      <c r="D20" t="s">
        <v>11</v>
      </c>
      <c r="E20" t="s">
        <v>94</v>
      </c>
      <c r="F20" s="14">
        <v>36163</v>
      </c>
      <c r="G20" s="5">
        <f t="shared" si="0"/>
        <v>22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8</v>
      </c>
      <c r="B21" s="1" t="s">
        <v>26</v>
      </c>
      <c r="C21" t="s">
        <v>17</v>
      </c>
      <c r="D21" t="s">
        <v>12</v>
      </c>
      <c r="E21" t="s">
        <v>116</v>
      </c>
      <c r="F21" s="14">
        <v>35103</v>
      </c>
      <c r="G21" s="5">
        <f t="shared" si="0"/>
        <v>24</v>
      </c>
      <c r="H21" s="5">
        <f>SUM(G17:G21)/5</f>
        <v>22</v>
      </c>
      <c r="I21" s="5">
        <f>MIN(G17:G21)</f>
        <v>20</v>
      </c>
      <c r="J21" s="5">
        <f>MAX(G17:G21)</f>
        <v>24</v>
      </c>
      <c r="K21" s="5">
        <f>MEDIAN(G17:G21)</f>
        <v>22</v>
      </c>
      <c r="L21" s="5">
        <f>_xlfn.STDEV.S(G17:G21)</f>
        <v>1.5811388300841898</v>
      </c>
      <c r="M21" s="5">
        <f>J21-I21</f>
        <v>4</v>
      </c>
    </row>
    <row r="22" spans="1:13" s="5" customFormat="1" x14ac:dyDescent="0.25">
      <c r="A22" s="18">
        <v>10</v>
      </c>
      <c r="B22" s="2" t="s">
        <v>26</v>
      </c>
      <c r="C22" s="3" t="s">
        <v>18</v>
      </c>
      <c r="D22" s="3" t="s">
        <v>8</v>
      </c>
      <c r="E22" s="3" t="s">
        <v>119</v>
      </c>
      <c r="F22" s="11">
        <v>36378</v>
      </c>
      <c r="G22" s="5">
        <f t="shared" si="0"/>
        <v>21</v>
      </c>
    </row>
    <row r="23" spans="1:13" s="5" customFormat="1" x14ac:dyDescent="0.25">
      <c r="A23" s="17">
        <v>10</v>
      </c>
      <c r="B23" s="1" t="s">
        <v>26</v>
      </c>
      <c r="C23" t="s">
        <v>18</v>
      </c>
      <c r="D23" t="s">
        <v>9</v>
      </c>
      <c r="E23" t="s">
        <v>120</v>
      </c>
      <c r="F23" s="14">
        <v>36124</v>
      </c>
      <c r="G23" s="5">
        <f t="shared" si="0"/>
        <v>22</v>
      </c>
    </row>
    <row r="24" spans="1:13" s="5" customFormat="1" x14ac:dyDescent="0.25">
      <c r="A24" s="17">
        <v>10</v>
      </c>
      <c r="B24" s="1" t="s">
        <v>26</v>
      </c>
      <c r="C24" t="s">
        <v>18</v>
      </c>
      <c r="D24" t="s">
        <v>10</v>
      </c>
      <c r="E24" t="s">
        <v>121</v>
      </c>
      <c r="F24" s="14">
        <v>36115</v>
      </c>
      <c r="G24" s="5">
        <f t="shared" si="0"/>
        <v>22</v>
      </c>
    </row>
    <row r="25" spans="1:13" s="5" customFormat="1" x14ac:dyDescent="0.25">
      <c r="A25" s="17">
        <v>10</v>
      </c>
      <c r="B25" s="1" t="s">
        <v>26</v>
      </c>
      <c r="C25" t="s">
        <v>18</v>
      </c>
      <c r="D25" t="s">
        <v>11</v>
      </c>
      <c r="E25" t="s">
        <v>45</v>
      </c>
      <c r="F25" s="14">
        <v>35505</v>
      </c>
      <c r="G25" s="5">
        <f t="shared" si="0"/>
        <v>23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10</v>
      </c>
      <c r="B26" s="1" t="s">
        <v>26</v>
      </c>
      <c r="C26" t="s">
        <v>18</v>
      </c>
      <c r="D26" t="s">
        <v>12</v>
      </c>
      <c r="E26" t="s">
        <v>122</v>
      </c>
      <c r="F26" s="14">
        <v>35446</v>
      </c>
      <c r="G26" s="5">
        <f t="shared" si="0"/>
        <v>24</v>
      </c>
      <c r="H26" s="5">
        <f>SUM(G22:G26)/5</f>
        <v>22.4</v>
      </c>
      <c r="I26" s="5">
        <f>MIN(G22:G26)</f>
        <v>21</v>
      </c>
      <c r="J26" s="5">
        <f>MAX(G22:G26)</f>
        <v>24</v>
      </c>
      <c r="K26" s="5">
        <f>MEDIAN(G22:G26)</f>
        <v>22</v>
      </c>
      <c r="L26" s="5">
        <f>_xlfn.STDEV.S(G22:G26)</f>
        <v>1.1401754250991378</v>
      </c>
      <c r="M26" s="5">
        <f>J26-I26</f>
        <v>3</v>
      </c>
    </row>
    <row r="27" spans="1:13" s="5" customFormat="1" x14ac:dyDescent="0.25">
      <c r="A27" s="18">
        <v>6</v>
      </c>
      <c r="B27" s="2" t="s">
        <v>25</v>
      </c>
      <c r="C27" s="3" t="s">
        <v>88</v>
      </c>
      <c r="D27" s="3" t="s">
        <v>8</v>
      </c>
      <c r="E27" s="3" t="s">
        <v>66</v>
      </c>
      <c r="F27" s="11">
        <v>34765</v>
      </c>
      <c r="G27" s="5">
        <f t="shared" si="0"/>
        <v>25</v>
      </c>
    </row>
    <row r="28" spans="1:13" s="5" customFormat="1" x14ac:dyDescent="0.25">
      <c r="A28" s="17">
        <v>6</v>
      </c>
      <c r="B28" s="1" t="s">
        <v>25</v>
      </c>
      <c r="C28" t="s">
        <v>88</v>
      </c>
      <c r="D28" t="s">
        <v>9</v>
      </c>
      <c r="E28" t="s">
        <v>33</v>
      </c>
      <c r="F28" s="14">
        <v>35066</v>
      </c>
      <c r="G28" s="5">
        <f t="shared" si="0"/>
        <v>25</v>
      </c>
    </row>
    <row r="29" spans="1:13" s="5" customFormat="1" x14ac:dyDescent="0.25">
      <c r="A29" s="17">
        <v>6</v>
      </c>
      <c r="B29" s="1" t="s">
        <v>25</v>
      </c>
      <c r="C29" t="s">
        <v>88</v>
      </c>
      <c r="D29" t="s">
        <v>10</v>
      </c>
      <c r="E29" t="s">
        <v>96</v>
      </c>
      <c r="F29" s="14">
        <v>35078</v>
      </c>
      <c r="G29" s="5">
        <f t="shared" si="0"/>
        <v>25</v>
      </c>
    </row>
    <row r="30" spans="1:13" s="5" customFormat="1" x14ac:dyDescent="0.25">
      <c r="A30" s="17">
        <v>6</v>
      </c>
      <c r="B30" s="1" t="s">
        <v>25</v>
      </c>
      <c r="C30" t="s">
        <v>88</v>
      </c>
      <c r="D30" t="s">
        <v>11</v>
      </c>
      <c r="E30" t="s">
        <v>60</v>
      </c>
      <c r="F30" s="14">
        <v>35786</v>
      </c>
      <c r="G30" s="5">
        <f t="shared" si="0"/>
        <v>23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6</v>
      </c>
      <c r="B31" s="1" t="s">
        <v>25</v>
      </c>
      <c r="C31" t="s">
        <v>88</v>
      </c>
      <c r="D31" t="s">
        <v>12</v>
      </c>
      <c r="E31" t="s">
        <v>97</v>
      </c>
      <c r="F31" s="14">
        <v>35389</v>
      </c>
      <c r="G31" s="5">
        <f t="shared" si="0"/>
        <v>24</v>
      </c>
      <c r="H31" s="5">
        <f>SUM(G27:G31)/5</f>
        <v>24.4</v>
      </c>
      <c r="I31" s="5">
        <f>MIN(G27:G31)</f>
        <v>23</v>
      </c>
      <c r="J31" s="5">
        <f>MAX(G27:G31)</f>
        <v>25</v>
      </c>
      <c r="K31" s="5">
        <f>MEDIAN(G27:G31)</f>
        <v>25</v>
      </c>
      <c r="L31" s="5">
        <f>_xlfn.STDEV.S(G27:G31)</f>
        <v>0.89442719099991586</v>
      </c>
      <c r="M31" s="5">
        <f>J31-I31</f>
        <v>2</v>
      </c>
    </row>
    <row r="32" spans="1:13" s="5" customFormat="1" x14ac:dyDescent="0.25">
      <c r="A32" s="18">
        <v>9</v>
      </c>
      <c r="B32" s="2" t="s">
        <v>26</v>
      </c>
      <c r="C32" s="3" t="s">
        <v>20</v>
      </c>
      <c r="D32" s="3" t="s">
        <v>8</v>
      </c>
      <c r="E32" s="3" t="s">
        <v>113</v>
      </c>
      <c r="F32" s="11">
        <v>36314</v>
      </c>
      <c r="G32" s="5">
        <f t="shared" si="0"/>
        <v>21</v>
      </c>
    </row>
    <row r="33" spans="1:13" s="5" customFormat="1" x14ac:dyDescent="0.25">
      <c r="A33" s="17">
        <v>9</v>
      </c>
      <c r="B33" s="1" t="s">
        <v>26</v>
      </c>
      <c r="C33" t="s">
        <v>20</v>
      </c>
      <c r="D33" t="s">
        <v>9</v>
      </c>
      <c r="E33" t="s">
        <v>102</v>
      </c>
      <c r="F33" s="14">
        <v>35654</v>
      </c>
      <c r="G33" s="5">
        <f t="shared" si="0"/>
        <v>23</v>
      </c>
    </row>
    <row r="34" spans="1:13" s="5" customFormat="1" x14ac:dyDescent="0.25">
      <c r="A34" s="17">
        <v>9</v>
      </c>
      <c r="B34" s="1" t="s">
        <v>26</v>
      </c>
      <c r="C34" t="s">
        <v>20</v>
      </c>
      <c r="D34" t="s">
        <v>10</v>
      </c>
      <c r="E34" t="s">
        <v>54</v>
      </c>
      <c r="F34" s="14">
        <v>35352</v>
      </c>
      <c r="G34" s="5">
        <f t="shared" ref="G34:G51" si="1">DATEDIF(F34,$H$1,"Y")</f>
        <v>24</v>
      </c>
    </row>
    <row r="35" spans="1:13" s="5" customFormat="1" x14ac:dyDescent="0.25">
      <c r="A35" s="17">
        <v>9</v>
      </c>
      <c r="B35" s="1" t="s">
        <v>26</v>
      </c>
      <c r="C35" t="s">
        <v>20</v>
      </c>
      <c r="D35" t="s">
        <v>11</v>
      </c>
      <c r="E35" t="s">
        <v>55</v>
      </c>
      <c r="F35" s="14">
        <v>34739</v>
      </c>
      <c r="G35" s="5">
        <f t="shared" si="1"/>
        <v>25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9</v>
      </c>
      <c r="B36" s="1" t="s">
        <v>26</v>
      </c>
      <c r="C36" t="s">
        <v>20</v>
      </c>
      <c r="D36" t="s">
        <v>12</v>
      </c>
      <c r="E36" t="s">
        <v>75</v>
      </c>
      <c r="F36" s="14">
        <v>35471</v>
      </c>
      <c r="G36" s="5">
        <f t="shared" si="1"/>
        <v>23</v>
      </c>
      <c r="H36" s="5">
        <f>SUM(G32:G36)/5</f>
        <v>23.2</v>
      </c>
      <c r="I36" s="5">
        <f>MIN(G32:G36)</f>
        <v>21</v>
      </c>
      <c r="J36" s="5">
        <f>MAX(G32:G36)</f>
        <v>25</v>
      </c>
      <c r="K36" s="5">
        <f>MEDIAN(G32:G36)</f>
        <v>23</v>
      </c>
      <c r="L36" s="5">
        <f>_xlfn.STDEV.S(G32:G36)</f>
        <v>1.4832396974191326</v>
      </c>
      <c r="M36" s="5">
        <f>J36-I36</f>
        <v>4</v>
      </c>
    </row>
    <row r="37" spans="1:13" s="5" customFormat="1" x14ac:dyDescent="0.25">
      <c r="A37" s="18">
        <v>7</v>
      </c>
      <c r="B37" s="2" t="s">
        <v>26</v>
      </c>
      <c r="C37" s="3" t="s">
        <v>89</v>
      </c>
      <c r="D37" s="3" t="s">
        <v>8</v>
      </c>
      <c r="E37" s="3" t="s">
        <v>123</v>
      </c>
      <c r="F37" s="11">
        <v>36332</v>
      </c>
      <c r="G37" s="5">
        <f t="shared" si="1"/>
        <v>21</v>
      </c>
    </row>
    <row r="38" spans="1:13" s="5" customFormat="1" x14ac:dyDescent="0.25">
      <c r="A38" s="17">
        <v>7</v>
      </c>
      <c r="B38" s="1" t="s">
        <v>26</v>
      </c>
      <c r="C38" t="s">
        <v>89</v>
      </c>
      <c r="D38" t="s">
        <v>9</v>
      </c>
      <c r="E38" t="s">
        <v>124</v>
      </c>
      <c r="F38" s="14">
        <v>36469</v>
      </c>
      <c r="G38" s="5">
        <f t="shared" si="1"/>
        <v>21</v>
      </c>
    </row>
    <row r="39" spans="1:13" s="5" customFormat="1" x14ac:dyDescent="0.25">
      <c r="A39" s="17">
        <v>7</v>
      </c>
      <c r="B39" s="1" t="s">
        <v>26</v>
      </c>
      <c r="C39" t="s">
        <v>89</v>
      </c>
      <c r="D39" t="s">
        <v>10</v>
      </c>
      <c r="E39" t="s">
        <v>107</v>
      </c>
      <c r="F39" s="14">
        <v>36425</v>
      </c>
      <c r="G39" s="5">
        <f t="shared" si="1"/>
        <v>21</v>
      </c>
    </row>
    <row r="40" spans="1:13" s="5" customFormat="1" x14ac:dyDescent="0.25">
      <c r="A40" s="17">
        <v>7</v>
      </c>
      <c r="B40" s="1" t="s">
        <v>26</v>
      </c>
      <c r="C40" t="s">
        <v>89</v>
      </c>
      <c r="D40" t="s">
        <v>11</v>
      </c>
      <c r="E40" t="s">
        <v>125</v>
      </c>
      <c r="F40" s="14">
        <v>36095</v>
      </c>
      <c r="G40" s="5">
        <f t="shared" si="1"/>
        <v>22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7</v>
      </c>
      <c r="B41" s="1" t="s">
        <v>26</v>
      </c>
      <c r="C41" t="s">
        <v>89</v>
      </c>
      <c r="D41" t="s">
        <v>12</v>
      </c>
      <c r="E41" t="s">
        <v>126</v>
      </c>
      <c r="F41" s="14">
        <v>35730</v>
      </c>
      <c r="G41" s="5">
        <f t="shared" si="1"/>
        <v>23</v>
      </c>
      <c r="H41" s="5">
        <f>SUM(G37:G41)/5</f>
        <v>21.6</v>
      </c>
      <c r="I41" s="5">
        <f>MIN(G37:G41)</f>
        <v>21</v>
      </c>
      <c r="J41" s="5">
        <f>MAX(G37:G41)</f>
        <v>23</v>
      </c>
      <c r="K41" s="5">
        <f>MEDIAN(G37:G41)</f>
        <v>21</v>
      </c>
      <c r="L41" s="5">
        <f>_xlfn.STDEV.S(G37:G41)</f>
        <v>0.89442719099991586</v>
      </c>
      <c r="M41" s="5">
        <f>J41-I41</f>
        <v>2</v>
      </c>
    </row>
    <row r="42" spans="1:13" s="5" customFormat="1" x14ac:dyDescent="0.25">
      <c r="A42" s="18">
        <v>5</v>
      </c>
      <c r="B42" s="2" t="s">
        <v>25</v>
      </c>
      <c r="C42" s="3" t="s">
        <v>90</v>
      </c>
      <c r="D42" s="3" t="s">
        <v>8</v>
      </c>
      <c r="E42" s="3" t="s">
        <v>79</v>
      </c>
      <c r="F42" s="11">
        <v>36673</v>
      </c>
      <c r="G42" s="5">
        <f t="shared" si="1"/>
        <v>20</v>
      </c>
    </row>
    <row r="43" spans="1:13" s="5" customFormat="1" x14ac:dyDescent="0.25">
      <c r="A43" s="17">
        <v>5</v>
      </c>
      <c r="B43" s="1" t="s">
        <v>25</v>
      </c>
      <c r="C43" t="s">
        <v>90</v>
      </c>
      <c r="D43" t="s">
        <v>9</v>
      </c>
      <c r="E43" t="s">
        <v>103</v>
      </c>
      <c r="F43" s="14">
        <v>35895</v>
      </c>
      <c r="G43" s="5">
        <f t="shared" si="1"/>
        <v>22</v>
      </c>
    </row>
    <row r="44" spans="1:13" s="5" customFormat="1" x14ac:dyDescent="0.25">
      <c r="A44" s="17">
        <v>5</v>
      </c>
      <c r="B44" s="1" t="s">
        <v>25</v>
      </c>
      <c r="C44" t="s">
        <v>90</v>
      </c>
      <c r="D44" t="s">
        <v>10</v>
      </c>
      <c r="E44" t="s">
        <v>114</v>
      </c>
      <c r="F44" s="14">
        <v>35779</v>
      </c>
      <c r="G44" s="5">
        <f t="shared" si="1"/>
        <v>23</v>
      </c>
    </row>
    <row r="45" spans="1:13" s="5" customFormat="1" x14ac:dyDescent="0.25">
      <c r="A45" s="17">
        <v>5</v>
      </c>
      <c r="B45" s="1" t="s">
        <v>25</v>
      </c>
      <c r="C45" t="s">
        <v>90</v>
      </c>
      <c r="D45" t="s">
        <v>11</v>
      </c>
      <c r="E45" t="s">
        <v>115</v>
      </c>
      <c r="F45" s="14">
        <v>36443</v>
      </c>
      <c r="G45" s="5">
        <f t="shared" si="1"/>
        <v>21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5</v>
      </c>
      <c r="B46" s="1" t="s">
        <v>25</v>
      </c>
      <c r="C46" t="s">
        <v>90</v>
      </c>
      <c r="D46" t="s">
        <v>12</v>
      </c>
      <c r="E46" t="s">
        <v>31</v>
      </c>
      <c r="F46" s="14">
        <v>33855</v>
      </c>
      <c r="G46" s="5">
        <f t="shared" si="1"/>
        <v>28</v>
      </c>
      <c r="H46" s="5">
        <f>SUM(G42:G46)/5</f>
        <v>22.8</v>
      </c>
      <c r="I46" s="5">
        <f>MIN(G42:G46)</f>
        <v>20</v>
      </c>
      <c r="J46" s="5">
        <f>MAX(G42:G46)</f>
        <v>28</v>
      </c>
      <c r="K46" s="5">
        <f>MEDIAN(G42:G46)</f>
        <v>22</v>
      </c>
      <c r="L46" s="5">
        <f>_xlfn.STDEV.S(G42:G46)</f>
        <v>3.1144823004794948</v>
      </c>
      <c r="M46" s="5">
        <f>J46-I46</f>
        <v>8</v>
      </c>
    </row>
    <row r="47" spans="1:13" s="5" customFormat="1" x14ac:dyDescent="0.25">
      <c r="A47" s="18">
        <v>4</v>
      </c>
      <c r="B47" s="2" t="s">
        <v>16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24</v>
      </c>
    </row>
    <row r="48" spans="1:13" s="5" customFormat="1" x14ac:dyDescent="0.25">
      <c r="A48" s="17">
        <v>4</v>
      </c>
      <c r="B48" s="1" t="s">
        <v>16</v>
      </c>
      <c r="C48" t="s">
        <v>23</v>
      </c>
      <c r="D48" t="s">
        <v>9</v>
      </c>
      <c r="E48" t="s">
        <v>98</v>
      </c>
      <c r="F48" s="14">
        <v>36067</v>
      </c>
      <c r="G48" s="5">
        <f t="shared" si="1"/>
        <v>22</v>
      </c>
    </row>
    <row r="49" spans="1:13" s="5" customFormat="1" x14ac:dyDescent="0.25">
      <c r="A49" s="17">
        <v>4</v>
      </c>
      <c r="B49" s="1" t="s">
        <v>16</v>
      </c>
      <c r="C49" t="s">
        <v>23</v>
      </c>
      <c r="D49" t="s">
        <v>10</v>
      </c>
      <c r="E49" t="s">
        <v>91</v>
      </c>
      <c r="F49" s="14">
        <v>36336</v>
      </c>
      <c r="G49" s="5">
        <f t="shared" si="1"/>
        <v>21</v>
      </c>
    </row>
    <row r="50" spans="1:13" s="5" customFormat="1" x14ac:dyDescent="0.25">
      <c r="A50" s="17">
        <v>4</v>
      </c>
      <c r="B50" s="1" t="s">
        <v>16</v>
      </c>
      <c r="C50" t="s">
        <v>23</v>
      </c>
      <c r="D50" t="s">
        <v>11</v>
      </c>
      <c r="E50" t="s">
        <v>86</v>
      </c>
      <c r="F50" s="14">
        <v>36202</v>
      </c>
      <c r="G50" s="5">
        <f t="shared" si="1"/>
        <v>21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4</v>
      </c>
      <c r="B51" s="1" t="s">
        <v>16</v>
      </c>
      <c r="C51" t="s">
        <v>23</v>
      </c>
      <c r="D51" t="s">
        <v>12</v>
      </c>
      <c r="E51" t="s">
        <v>29</v>
      </c>
      <c r="F51" s="14">
        <v>34792</v>
      </c>
      <c r="G51" s="5">
        <f t="shared" si="1"/>
        <v>25</v>
      </c>
      <c r="H51" s="5">
        <f>SUM(G47:G51)/5</f>
        <v>22.6</v>
      </c>
      <c r="I51" s="5">
        <f>MIN(G47:G51)</f>
        <v>21</v>
      </c>
      <c r="J51" s="5">
        <f>MAX(G47:G51)</f>
        <v>25</v>
      </c>
      <c r="K51" s="5">
        <f>MEDIAN(G47:G51)</f>
        <v>22</v>
      </c>
      <c r="L51" s="5">
        <f>_xlfn.STDEV.S(G47:G51)</f>
        <v>1.8165902124584949</v>
      </c>
      <c r="M51" s="5">
        <f>J51-I51</f>
        <v>4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1E85-350F-49EE-9719-F47F262C0E97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44351</v>
      </c>
    </row>
    <row r="2" spans="1:13" s="5" customFormat="1" x14ac:dyDescent="0.25">
      <c r="A2" s="16">
        <v>5</v>
      </c>
      <c r="B2" s="7" t="s">
        <v>24</v>
      </c>
      <c r="C2" s="8" t="s">
        <v>0</v>
      </c>
      <c r="D2" s="8" t="s">
        <v>8</v>
      </c>
      <c r="E2" s="8" t="s">
        <v>127</v>
      </c>
      <c r="F2" s="10">
        <v>36453</v>
      </c>
      <c r="G2" s="5">
        <f t="shared" ref="G2:G33" si="0">DATEDIF(F2,$H$1,"Y")</f>
        <v>21</v>
      </c>
    </row>
    <row r="3" spans="1:13" s="5" customFormat="1" x14ac:dyDescent="0.25">
      <c r="A3" s="17">
        <v>5</v>
      </c>
      <c r="B3" s="1" t="s">
        <v>24</v>
      </c>
      <c r="C3" t="s">
        <v>0</v>
      </c>
      <c r="D3" t="s">
        <v>9</v>
      </c>
      <c r="E3" t="s">
        <v>53</v>
      </c>
      <c r="F3" s="14">
        <v>35556</v>
      </c>
      <c r="G3" s="5">
        <f t="shared" si="0"/>
        <v>24</v>
      </c>
    </row>
    <row r="4" spans="1:13" s="5" customFormat="1" x14ac:dyDescent="0.25">
      <c r="A4" s="17">
        <v>5</v>
      </c>
      <c r="B4" s="1" t="s">
        <v>24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26</v>
      </c>
    </row>
    <row r="5" spans="1:13" s="5" customFormat="1" x14ac:dyDescent="0.25">
      <c r="A5" s="17">
        <v>5</v>
      </c>
      <c r="B5" s="1" t="s">
        <v>24</v>
      </c>
      <c r="C5" t="s">
        <v>0</v>
      </c>
      <c r="D5" t="s">
        <v>11</v>
      </c>
      <c r="E5" t="s">
        <v>108</v>
      </c>
      <c r="F5" s="14">
        <v>36756</v>
      </c>
      <c r="G5" s="5">
        <f t="shared" si="0"/>
        <v>20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5</v>
      </c>
      <c r="B6" s="1" t="s">
        <v>24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26</v>
      </c>
      <c r="H6" s="5">
        <f>SUM(G2:G6)/5</f>
        <v>23.4</v>
      </c>
      <c r="I6" s="5">
        <f>MIN(G2:G6)</f>
        <v>20</v>
      </c>
      <c r="J6" s="5">
        <f>MAX(G2:G6)</f>
        <v>26</v>
      </c>
      <c r="K6" s="5">
        <f>MEDIAN(G2:G6)</f>
        <v>24</v>
      </c>
      <c r="L6" s="5">
        <f>_xlfn.STDEV.S(G2:G6)</f>
        <v>2.7928480087537801</v>
      </c>
      <c r="M6" s="5">
        <f>J6-I6</f>
        <v>6</v>
      </c>
    </row>
    <row r="7" spans="1:13" s="5" customFormat="1" x14ac:dyDescent="0.25">
      <c r="A7" s="18">
        <v>4</v>
      </c>
      <c r="B7" s="2" t="s">
        <v>15</v>
      </c>
      <c r="C7" s="3" t="s">
        <v>14</v>
      </c>
      <c r="D7" s="3" t="s">
        <v>8</v>
      </c>
      <c r="E7" s="3" t="s">
        <v>111</v>
      </c>
      <c r="F7" s="11">
        <v>37399</v>
      </c>
      <c r="G7" s="5">
        <f t="shared" si="0"/>
        <v>19</v>
      </c>
    </row>
    <row r="8" spans="1:13" s="5" customFormat="1" x14ac:dyDescent="0.25">
      <c r="A8" s="17">
        <v>4</v>
      </c>
      <c r="B8" s="1" t="s">
        <v>15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21</v>
      </c>
    </row>
    <row r="9" spans="1:13" s="5" customFormat="1" x14ac:dyDescent="0.25">
      <c r="A9" s="17">
        <v>4</v>
      </c>
      <c r="B9" s="1" t="s">
        <v>15</v>
      </c>
      <c r="C9" t="s">
        <v>14</v>
      </c>
      <c r="D9" t="s">
        <v>10</v>
      </c>
      <c r="E9" t="s">
        <v>112</v>
      </c>
      <c r="F9" s="14">
        <v>36068</v>
      </c>
      <c r="G9" s="5">
        <f t="shared" si="0"/>
        <v>22</v>
      </c>
    </row>
    <row r="10" spans="1:13" s="5" customFormat="1" x14ac:dyDescent="0.25">
      <c r="A10" s="17">
        <v>4</v>
      </c>
      <c r="B10" s="1" t="s">
        <v>15</v>
      </c>
      <c r="C10" t="s">
        <v>14</v>
      </c>
      <c r="D10" t="s">
        <v>11</v>
      </c>
      <c r="E10" t="s">
        <v>87</v>
      </c>
      <c r="F10" s="14">
        <v>35605</v>
      </c>
      <c r="G10" s="5">
        <f t="shared" si="0"/>
        <v>23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4</v>
      </c>
      <c r="B11" s="1" t="s">
        <v>15</v>
      </c>
      <c r="C11" t="s">
        <v>14</v>
      </c>
      <c r="D11" t="s">
        <v>12</v>
      </c>
      <c r="E11" t="s">
        <v>41</v>
      </c>
      <c r="F11" s="14">
        <v>36270</v>
      </c>
      <c r="G11" s="5">
        <f t="shared" si="0"/>
        <v>22</v>
      </c>
      <c r="H11" s="5">
        <f>SUM(G7:G11)/5</f>
        <v>21.4</v>
      </c>
      <c r="I11" s="5">
        <f>MIN(G7:G11)</f>
        <v>19</v>
      </c>
      <c r="J11" s="5">
        <f>MAX(G7:G11)</f>
        <v>23</v>
      </c>
      <c r="K11" s="5">
        <f>MEDIAN(G7:G11)</f>
        <v>22</v>
      </c>
      <c r="L11" s="5">
        <f>_xlfn.STDEV.S(G7:G11)</f>
        <v>1.5165750888103102</v>
      </c>
      <c r="M11" s="5">
        <f>J11-I11</f>
        <v>4</v>
      </c>
    </row>
    <row r="12" spans="1:13" s="5" customFormat="1" x14ac:dyDescent="0.25">
      <c r="A12" s="18">
        <v>1</v>
      </c>
      <c r="B12" s="2" t="s">
        <v>16</v>
      </c>
      <c r="C12" s="3" t="s">
        <v>1</v>
      </c>
      <c r="D12" s="3" t="s">
        <v>8</v>
      </c>
      <c r="E12" s="3" t="s">
        <v>37</v>
      </c>
      <c r="F12" s="11">
        <v>35789</v>
      </c>
      <c r="G12" s="5">
        <f t="shared" si="0"/>
        <v>23</v>
      </c>
    </row>
    <row r="13" spans="1:13" s="5" customFormat="1" x14ac:dyDescent="0.25">
      <c r="A13" s="17">
        <v>1</v>
      </c>
      <c r="B13" s="1" t="s">
        <v>16</v>
      </c>
      <c r="C13" t="s">
        <v>1</v>
      </c>
      <c r="D13" t="s">
        <v>9</v>
      </c>
      <c r="E13" t="s">
        <v>109</v>
      </c>
      <c r="F13" s="14">
        <v>36939</v>
      </c>
      <c r="G13" s="5">
        <f t="shared" si="0"/>
        <v>20</v>
      </c>
    </row>
    <row r="14" spans="1:13" s="5" customFormat="1" x14ac:dyDescent="0.25">
      <c r="A14" s="17">
        <v>1</v>
      </c>
      <c r="B14" s="1" t="s">
        <v>16</v>
      </c>
      <c r="C14" t="s">
        <v>1</v>
      </c>
      <c r="D14" t="s">
        <v>10</v>
      </c>
      <c r="E14" t="s">
        <v>44</v>
      </c>
      <c r="F14" s="14">
        <v>35730</v>
      </c>
      <c r="G14" s="5">
        <f t="shared" si="0"/>
        <v>23</v>
      </c>
    </row>
    <row r="15" spans="1:13" s="5" customFormat="1" x14ac:dyDescent="0.25">
      <c r="A15" s="17">
        <v>1</v>
      </c>
      <c r="B15" s="1" t="s">
        <v>16</v>
      </c>
      <c r="C15" t="s">
        <v>1</v>
      </c>
      <c r="D15" t="s">
        <v>11</v>
      </c>
      <c r="E15" t="s">
        <v>128</v>
      </c>
      <c r="F15" s="14">
        <v>36254</v>
      </c>
      <c r="G15" s="5">
        <f t="shared" si="0"/>
        <v>22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1</v>
      </c>
      <c r="B16" s="1" t="s">
        <v>16</v>
      </c>
      <c r="C16" t="s">
        <v>1</v>
      </c>
      <c r="D16" t="s">
        <v>12</v>
      </c>
      <c r="E16" t="s">
        <v>129</v>
      </c>
      <c r="F16" s="14">
        <v>35420</v>
      </c>
      <c r="G16" s="5">
        <f t="shared" si="0"/>
        <v>24</v>
      </c>
      <c r="H16" s="5">
        <f>SUM(G12:G16)/5</f>
        <v>22.4</v>
      </c>
      <c r="I16" s="5">
        <f>MIN(G12:G16)</f>
        <v>20</v>
      </c>
      <c r="J16" s="5">
        <f>MAX(G12:G16)</f>
        <v>24</v>
      </c>
      <c r="K16" s="5">
        <f>MEDIAN(G12:G16)</f>
        <v>23</v>
      </c>
      <c r="L16" s="5">
        <f>_xlfn.STDEV.S(G12:G16)</f>
        <v>1.5165750888103102</v>
      </c>
      <c r="M16" s="5">
        <f>J16-I16</f>
        <v>4</v>
      </c>
    </row>
    <row r="17" spans="1:13" s="5" customFormat="1" x14ac:dyDescent="0.25">
      <c r="A17" s="18">
        <v>9</v>
      </c>
      <c r="B17" s="2" t="s">
        <v>26</v>
      </c>
      <c r="C17" s="3" t="s">
        <v>17</v>
      </c>
      <c r="D17" s="3" t="s">
        <v>8</v>
      </c>
      <c r="E17" s="3" t="s">
        <v>95</v>
      </c>
      <c r="F17" s="11">
        <v>36594</v>
      </c>
      <c r="G17" s="5">
        <f t="shared" si="0"/>
        <v>21</v>
      </c>
    </row>
    <row r="18" spans="1:13" s="5" customFormat="1" x14ac:dyDescent="0.25">
      <c r="A18" s="17">
        <v>9</v>
      </c>
      <c r="B18" s="1" t="s">
        <v>26</v>
      </c>
      <c r="C18" t="s">
        <v>17</v>
      </c>
      <c r="D18" t="s">
        <v>9</v>
      </c>
      <c r="E18" t="s">
        <v>118</v>
      </c>
      <c r="F18" s="14">
        <v>36668</v>
      </c>
      <c r="G18" s="5">
        <f t="shared" si="0"/>
        <v>21</v>
      </c>
    </row>
    <row r="19" spans="1:13" s="5" customFormat="1" x14ac:dyDescent="0.25">
      <c r="A19" s="17">
        <v>9</v>
      </c>
      <c r="B19" s="1" t="s">
        <v>26</v>
      </c>
      <c r="C19" t="s">
        <v>17</v>
      </c>
      <c r="D19" t="s">
        <v>10</v>
      </c>
      <c r="E19" t="s">
        <v>117</v>
      </c>
      <c r="F19" s="14">
        <v>36349</v>
      </c>
      <c r="G19" s="5">
        <f t="shared" si="0"/>
        <v>21</v>
      </c>
    </row>
    <row r="20" spans="1:13" s="5" customFormat="1" x14ac:dyDescent="0.25">
      <c r="A20" s="17">
        <v>9</v>
      </c>
      <c r="B20" s="1" t="s">
        <v>26</v>
      </c>
      <c r="C20" t="s">
        <v>17</v>
      </c>
      <c r="D20" t="s">
        <v>11</v>
      </c>
      <c r="E20" t="s">
        <v>133</v>
      </c>
      <c r="F20" s="14">
        <v>36910</v>
      </c>
      <c r="G20" s="5">
        <f t="shared" si="0"/>
        <v>20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9</v>
      </c>
      <c r="B21" s="1" t="s">
        <v>26</v>
      </c>
      <c r="C21" t="s">
        <v>17</v>
      </c>
      <c r="D21" t="s">
        <v>12</v>
      </c>
      <c r="E21" t="s">
        <v>116</v>
      </c>
      <c r="F21" s="14">
        <v>35103</v>
      </c>
      <c r="G21" s="5">
        <f t="shared" si="0"/>
        <v>25</v>
      </c>
      <c r="H21" s="5">
        <f>SUM(G17:G21)/5</f>
        <v>21.6</v>
      </c>
      <c r="I21" s="5">
        <f>MIN(G17:G21)</f>
        <v>20</v>
      </c>
      <c r="J21" s="5">
        <f>MAX(G17:G21)</f>
        <v>25</v>
      </c>
      <c r="K21" s="5">
        <f>MEDIAN(G17:G21)</f>
        <v>21</v>
      </c>
      <c r="L21" s="5">
        <f>_xlfn.STDEV.S(G17:G21)</f>
        <v>1.9493588689617927</v>
      </c>
      <c r="M21" s="5">
        <f>J21-I21</f>
        <v>5</v>
      </c>
    </row>
    <row r="22" spans="1:13" s="5" customFormat="1" x14ac:dyDescent="0.25">
      <c r="A22" s="18">
        <v>8</v>
      </c>
      <c r="B22" s="2" t="s">
        <v>105</v>
      </c>
      <c r="C22" s="3" t="s">
        <v>18</v>
      </c>
      <c r="D22" s="3" t="s">
        <v>8</v>
      </c>
      <c r="E22" s="3" t="s">
        <v>47</v>
      </c>
      <c r="F22" s="11">
        <v>34054</v>
      </c>
      <c r="G22" s="5">
        <f t="shared" si="0"/>
        <v>28</v>
      </c>
    </row>
    <row r="23" spans="1:13" s="5" customFormat="1" x14ac:dyDescent="0.25">
      <c r="A23" s="17">
        <v>8</v>
      </c>
      <c r="B23" s="1" t="s">
        <v>105</v>
      </c>
      <c r="C23" t="s">
        <v>18</v>
      </c>
      <c r="D23" t="s">
        <v>9</v>
      </c>
      <c r="E23" t="s">
        <v>120</v>
      </c>
      <c r="F23" s="14">
        <v>36124</v>
      </c>
      <c r="G23" s="5">
        <f t="shared" si="0"/>
        <v>22</v>
      </c>
    </row>
    <row r="24" spans="1:13" s="5" customFormat="1" x14ac:dyDescent="0.25">
      <c r="A24" s="17">
        <v>8</v>
      </c>
      <c r="B24" s="1" t="s">
        <v>105</v>
      </c>
      <c r="C24" t="s">
        <v>18</v>
      </c>
      <c r="D24" t="s">
        <v>10</v>
      </c>
      <c r="E24" t="s">
        <v>121</v>
      </c>
      <c r="F24" s="14">
        <v>36115</v>
      </c>
      <c r="G24" s="5">
        <f t="shared" si="0"/>
        <v>22</v>
      </c>
    </row>
    <row r="25" spans="1:13" s="5" customFormat="1" x14ac:dyDescent="0.25">
      <c r="A25" s="17">
        <v>8</v>
      </c>
      <c r="B25" s="1" t="s">
        <v>105</v>
      </c>
      <c r="C25" t="s">
        <v>18</v>
      </c>
      <c r="D25" t="s">
        <v>11</v>
      </c>
      <c r="E25" t="s">
        <v>45</v>
      </c>
      <c r="F25" s="14">
        <v>35505</v>
      </c>
      <c r="G25" s="5">
        <f t="shared" si="0"/>
        <v>24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8</v>
      </c>
      <c r="B26" s="1" t="s">
        <v>105</v>
      </c>
      <c r="C26" t="s">
        <v>18</v>
      </c>
      <c r="D26" t="s">
        <v>12</v>
      </c>
      <c r="E26" t="s">
        <v>134</v>
      </c>
      <c r="F26" s="14">
        <v>36138</v>
      </c>
      <c r="G26" s="5">
        <f t="shared" si="0"/>
        <v>22</v>
      </c>
      <c r="H26" s="5">
        <f>SUM(G22:G26)/5</f>
        <v>23.6</v>
      </c>
      <c r="I26" s="5">
        <f>MIN(G22:G26)</f>
        <v>22</v>
      </c>
      <c r="J26" s="5">
        <f>MAX(G22:G26)</f>
        <v>28</v>
      </c>
      <c r="K26" s="5">
        <f>MEDIAN(G22:G26)</f>
        <v>22</v>
      </c>
      <c r="L26" s="5">
        <f>_xlfn.STDEV.S(G22:G26)</f>
        <v>2.6076809620810599</v>
      </c>
      <c r="M26" s="5">
        <f>J26-I26</f>
        <v>6</v>
      </c>
    </row>
    <row r="27" spans="1:13" s="5" customFormat="1" x14ac:dyDescent="0.25">
      <c r="A27" s="18">
        <v>3</v>
      </c>
      <c r="B27" s="2" t="s">
        <v>25</v>
      </c>
      <c r="C27" s="3" t="s">
        <v>88</v>
      </c>
      <c r="D27" s="3" t="s">
        <v>8</v>
      </c>
      <c r="E27" s="3" t="s">
        <v>66</v>
      </c>
      <c r="F27" s="11">
        <v>34765</v>
      </c>
      <c r="G27" s="5">
        <f t="shared" si="0"/>
        <v>26</v>
      </c>
    </row>
    <row r="28" spans="1:13" s="5" customFormat="1" x14ac:dyDescent="0.25">
      <c r="A28" s="17">
        <v>3</v>
      </c>
      <c r="B28" s="1" t="s">
        <v>25</v>
      </c>
      <c r="C28" t="s">
        <v>88</v>
      </c>
      <c r="D28" t="s">
        <v>9</v>
      </c>
      <c r="E28" t="s">
        <v>33</v>
      </c>
      <c r="F28" s="14">
        <v>35066</v>
      </c>
      <c r="G28" s="5">
        <f t="shared" si="0"/>
        <v>25</v>
      </c>
    </row>
    <row r="29" spans="1:13" s="5" customFormat="1" x14ac:dyDescent="0.25">
      <c r="A29" s="17">
        <v>3</v>
      </c>
      <c r="B29" s="1" t="s">
        <v>25</v>
      </c>
      <c r="C29" t="s">
        <v>88</v>
      </c>
      <c r="D29" t="s">
        <v>10</v>
      </c>
      <c r="E29" t="s">
        <v>96</v>
      </c>
      <c r="F29" s="14">
        <v>35078</v>
      </c>
      <c r="G29" s="5">
        <f t="shared" si="0"/>
        <v>25</v>
      </c>
    </row>
    <row r="30" spans="1:13" s="5" customFormat="1" x14ac:dyDescent="0.25">
      <c r="A30" s="17">
        <v>3</v>
      </c>
      <c r="B30" s="1" t="s">
        <v>25</v>
      </c>
      <c r="C30" t="s">
        <v>88</v>
      </c>
      <c r="D30" t="s">
        <v>11</v>
      </c>
      <c r="E30" t="s">
        <v>132</v>
      </c>
      <c r="F30" s="14">
        <v>37959</v>
      </c>
      <c r="G30" s="5">
        <f t="shared" si="0"/>
        <v>17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3</v>
      </c>
      <c r="B31" s="1" t="s">
        <v>25</v>
      </c>
      <c r="C31" t="s">
        <v>88</v>
      </c>
      <c r="D31" t="s">
        <v>12</v>
      </c>
      <c r="E31" t="s">
        <v>97</v>
      </c>
      <c r="F31" s="14">
        <v>35389</v>
      </c>
      <c r="G31" s="5">
        <f t="shared" si="0"/>
        <v>24</v>
      </c>
      <c r="H31" s="5">
        <f>SUM(G27:G31)/5</f>
        <v>23.4</v>
      </c>
      <c r="I31" s="5">
        <f>MIN(G27:G31)</f>
        <v>17</v>
      </c>
      <c r="J31" s="5">
        <f>MAX(G27:G31)</f>
        <v>26</v>
      </c>
      <c r="K31" s="5">
        <f>MEDIAN(G27:G31)</f>
        <v>25</v>
      </c>
      <c r="L31" s="5">
        <f>_xlfn.STDEV.S(G27:G31)</f>
        <v>3.6469165057620874</v>
      </c>
      <c r="M31" s="5">
        <f>J31-I31</f>
        <v>9</v>
      </c>
    </row>
    <row r="32" spans="1:13" s="5" customFormat="1" x14ac:dyDescent="0.25">
      <c r="A32" s="18">
        <v>10</v>
      </c>
      <c r="B32" s="2" t="s">
        <v>26</v>
      </c>
      <c r="C32" s="3" t="s">
        <v>20</v>
      </c>
      <c r="D32" s="3" t="s">
        <v>8</v>
      </c>
      <c r="E32" s="3" t="s">
        <v>113</v>
      </c>
      <c r="F32" s="11">
        <v>36314</v>
      </c>
      <c r="G32" s="5">
        <f t="shared" si="0"/>
        <v>22</v>
      </c>
    </row>
    <row r="33" spans="1:13" s="5" customFormat="1" x14ac:dyDescent="0.25">
      <c r="A33" s="17">
        <v>10</v>
      </c>
      <c r="B33" s="1" t="s">
        <v>26</v>
      </c>
      <c r="C33" t="s">
        <v>20</v>
      </c>
      <c r="D33" t="s">
        <v>9</v>
      </c>
      <c r="E33" t="s">
        <v>102</v>
      </c>
      <c r="F33" s="14">
        <v>35654</v>
      </c>
      <c r="G33" s="5">
        <f t="shared" si="0"/>
        <v>23</v>
      </c>
    </row>
    <row r="34" spans="1:13" s="5" customFormat="1" x14ac:dyDescent="0.25">
      <c r="A34" s="17">
        <v>10</v>
      </c>
      <c r="B34" s="1" t="s">
        <v>26</v>
      </c>
      <c r="C34" t="s">
        <v>20</v>
      </c>
      <c r="D34" t="s">
        <v>10</v>
      </c>
      <c r="E34" t="s">
        <v>39</v>
      </c>
      <c r="F34" s="14">
        <v>35766</v>
      </c>
      <c r="G34" s="5">
        <f t="shared" ref="G34:G51" si="1">DATEDIF(F34,$H$1,"Y")</f>
        <v>23</v>
      </c>
    </row>
    <row r="35" spans="1:13" s="5" customFormat="1" x14ac:dyDescent="0.25">
      <c r="A35" s="17">
        <v>10</v>
      </c>
      <c r="B35" s="1" t="s">
        <v>26</v>
      </c>
      <c r="C35" t="s">
        <v>20</v>
      </c>
      <c r="D35" t="s">
        <v>11</v>
      </c>
      <c r="E35" t="s">
        <v>55</v>
      </c>
      <c r="F35" s="14">
        <v>34739</v>
      </c>
      <c r="G35" s="5">
        <f t="shared" si="1"/>
        <v>26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10</v>
      </c>
      <c r="B36" s="1" t="s">
        <v>26</v>
      </c>
      <c r="C36" t="s">
        <v>20</v>
      </c>
      <c r="D36" t="s">
        <v>12</v>
      </c>
      <c r="E36" t="s">
        <v>75</v>
      </c>
      <c r="F36" s="14">
        <v>35471</v>
      </c>
      <c r="G36" s="5">
        <f t="shared" si="1"/>
        <v>24</v>
      </c>
      <c r="H36" s="5">
        <f>SUM(G32:G36)/5</f>
        <v>23.6</v>
      </c>
      <c r="I36" s="5">
        <f>MIN(G32:G36)</f>
        <v>22</v>
      </c>
      <c r="J36" s="5">
        <f>MAX(G32:G36)</f>
        <v>26</v>
      </c>
      <c r="K36" s="5">
        <f>MEDIAN(G32:G36)</f>
        <v>23</v>
      </c>
      <c r="L36" s="5">
        <f>_xlfn.STDEV.S(G32:G36)</f>
        <v>1.51657508881031</v>
      </c>
      <c r="M36" s="5">
        <f>J36-I36</f>
        <v>4</v>
      </c>
    </row>
    <row r="37" spans="1:13" s="5" customFormat="1" x14ac:dyDescent="0.25">
      <c r="A37" s="18">
        <v>7</v>
      </c>
      <c r="B37" s="2" t="s">
        <v>25</v>
      </c>
      <c r="C37" s="3" t="s">
        <v>89</v>
      </c>
      <c r="D37" s="3" t="s">
        <v>8</v>
      </c>
      <c r="E37" s="3" t="s">
        <v>123</v>
      </c>
      <c r="F37" s="11">
        <v>36332</v>
      </c>
      <c r="G37" s="5">
        <f t="shared" si="1"/>
        <v>21</v>
      </c>
    </row>
    <row r="38" spans="1:13" s="5" customFormat="1" x14ac:dyDescent="0.25">
      <c r="A38" s="17">
        <v>7</v>
      </c>
      <c r="B38" s="1" t="s">
        <v>25</v>
      </c>
      <c r="C38" t="s">
        <v>89</v>
      </c>
      <c r="D38" t="s">
        <v>9</v>
      </c>
      <c r="E38" t="s">
        <v>124</v>
      </c>
      <c r="F38" s="14">
        <v>36469</v>
      </c>
      <c r="G38" s="5">
        <f t="shared" si="1"/>
        <v>21</v>
      </c>
    </row>
    <row r="39" spans="1:13" s="5" customFormat="1" x14ac:dyDescent="0.25">
      <c r="A39" s="17">
        <v>7</v>
      </c>
      <c r="B39" s="1" t="s">
        <v>25</v>
      </c>
      <c r="C39" t="s">
        <v>89</v>
      </c>
      <c r="D39" t="s">
        <v>10</v>
      </c>
      <c r="E39" t="s">
        <v>107</v>
      </c>
      <c r="F39" s="14">
        <v>36425</v>
      </c>
      <c r="G39" s="5">
        <f t="shared" si="1"/>
        <v>21</v>
      </c>
    </row>
    <row r="40" spans="1:13" s="5" customFormat="1" x14ac:dyDescent="0.25">
      <c r="A40" s="17">
        <v>7</v>
      </c>
      <c r="B40" s="1" t="s">
        <v>25</v>
      </c>
      <c r="C40" t="s">
        <v>89</v>
      </c>
      <c r="D40" t="s">
        <v>11</v>
      </c>
      <c r="E40" t="s">
        <v>125</v>
      </c>
      <c r="F40" s="14">
        <v>36095</v>
      </c>
      <c r="G40" s="5">
        <f t="shared" si="1"/>
        <v>22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7</v>
      </c>
      <c r="B41" s="1" t="s">
        <v>25</v>
      </c>
      <c r="C41" t="s">
        <v>89</v>
      </c>
      <c r="D41" t="s">
        <v>12</v>
      </c>
      <c r="E41" t="s">
        <v>126</v>
      </c>
      <c r="F41" s="14">
        <v>35730</v>
      </c>
      <c r="G41" s="5">
        <f t="shared" si="1"/>
        <v>23</v>
      </c>
      <c r="H41" s="5">
        <f>SUM(G37:G41)/5</f>
        <v>21.6</v>
      </c>
      <c r="I41" s="5">
        <f>MIN(G37:G41)</f>
        <v>21</v>
      </c>
      <c r="J41" s="5">
        <f>MAX(G37:G41)</f>
        <v>23</v>
      </c>
      <c r="K41" s="5">
        <f>MEDIAN(G37:G41)</f>
        <v>21</v>
      </c>
      <c r="L41" s="5">
        <f>_xlfn.STDEV.S(G37:G41)</f>
        <v>0.89442719099991586</v>
      </c>
      <c r="M41" s="5">
        <f>J41-I41</f>
        <v>2</v>
      </c>
    </row>
    <row r="42" spans="1:13" s="5" customFormat="1" x14ac:dyDescent="0.25">
      <c r="A42" s="18">
        <v>6</v>
      </c>
      <c r="B42" s="2" t="s">
        <v>105</v>
      </c>
      <c r="C42" s="3" t="s">
        <v>90</v>
      </c>
      <c r="D42" s="3" t="s">
        <v>8</v>
      </c>
      <c r="E42" s="3" t="s">
        <v>79</v>
      </c>
      <c r="F42" s="11">
        <v>36673</v>
      </c>
      <c r="G42" s="5">
        <f t="shared" si="1"/>
        <v>21</v>
      </c>
    </row>
    <row r="43" spans="1:13" s="5" customFormat="1" x14ac:dyDescent="0.25">
      <c r="A43" s="17">
        <v>6</v>
      </c>
      <c r="B43" s="1" t="s">
        <v>105</v>
      </c>
      <c r="C43" t="s">
        <v>90</v>
      </c>
      <c r="D43" t="s">
        <v>9</v>
      </c>
      <c r="E43" t="s">
        <v>72</v>
      </c>
      <c r="F43" s="14">
        <v>35425</v>
      </c>
      <c r="G43" s="5">
        <f t="shared" si="1"/>
        <v>24</v>
      </c>
    </row>
    <row r="44" spans="1:13" s="5" customFormat="1" x14ac:dyDescent="0.25">
      <c r="A44" s="17">
        <v>6</v>
      </c>
      <c r="B44" s="1" t="s">
        <v>105</v>
      </c>
      <c r="C44" t="s">
        <v>90</v>
      </c>
      <c r="D44" t="s">
        <v>10</v>
      </c>
      <c r="E44" t="s">
        <v>131</v>
      </c>
      <c r="F44" s="14">
        <v>35691</v>
      </c>
      <c r="G44" s="5">
        <f t="shared" si="1"/>
        <v>23</v>
      </c>
    </row>
    <row r="45" spans="1:13" s="5" customFormat="1" x14ac:dyDescent="0.25">
      <c r="A45" s="17">
        <v>6</v>
      </c>
      <c r="B45" s="1" t="s">
        <v>105</v>
      </c>
      <c r="C45" t="s">
        <v>90</v>
      </c>
      <c r="D45" t="s">
        <v>11</v>
      </c>
      <c r="E45" t="s">
        <v>115</v>
      </c>
      <c r="F45" s="14">
        <v>36443</v>
      </c>
      <c r="G45" s="5">
        <f t="shared" si="1"/>
        <v>21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6</v>
      </c>
      <c r="B46" s="1" t="s">
        <v>105</v>
      </c>
      <c r="C46" t="s">
        <v>90</v>
      </c>
      <c r="D46" t="s">
        <v>12</v>
      </c>
      <c r="E46" t="s">
        <v>31</v>
      </c>
      <c r="F46" s="14">
        <v>33855</v>
      </c>
      <c r="G46" s="5">
        <f t="shared" si="1"/>
        <v>28</v>
      </c>
      <c r="H46" s="5">
        <f>SUM(G42:G46)/5</f>
        <v>23.4</v>
      </c>
      <c r="I46" s="5">
        <f>MIN(G42:G46)</f>
        <v>21</v>
      </c>
      <c r="J46" s="5">
        <f>MAX(G42:G46)</f>
        <v>28</v>
      </c>
      <c r="K46" s="5">
        <f>MEDIAN(G42:G46)</f>
        <v>23</v>
      </c>
      <c r="L46" s="5">
        <f>_xlfn.STDEV.S(G42:G46)</f>
        <v>2.8809720581775786</v>
      </c>
      <c r="M46" s="5">
        <f>J46-I46</f>
        <v>7</v>
      </c>
    </row>
    <row r="47" spans="1:13" s="5" customFormat="1" x14ac:dyDescent="0.25">
      <c r="A47" s="18">
        <v>2</v>
      </c>
      <c r="B47" s="2" t="s">
        <v>78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24</v>
      </c>
    </row>
    <row r="48" spans="1:13" s="5" customFormat="1" x14ac:dyDescent="0.25">
      <c r="A48" s="17">
        <v>2</v>
      </c>
      <c r="B48" s="1" t="s">
        <v>78</v>
      </c>
      <c r="C48" t="s">
        <v>23</v>
      </c>
      <c r="D48" t="s">
        <v>9</v>
      </c>
      <c r="E48" t="s">
        <v>98</v>
      </c>
      <c r="F48" s="14">
        <v>36067</v>
      </c>
      <c r="G48" s="5">
        <f t="shared" si="1"/>
        <v>22</v>
      </c>
    </row>
    <row r="49" spans="1:13" s="5" customFormat="1" x14ac:dyDescent="0.25">
      <c r="A49" s="17">
        <v>2</v>
      </c>
      <c r="B49" s="1" t="s">
        <v>78</v>
      </c>
      <c r="C49" t="s">
        <v>23</v>
      </c>
      <c r="D49" t="s">
        <v>10</v>
      </c>
      <c r="E49" t="s">
        <v>130</v>
      </c>
      <c r="F49" s="14">
        <v>36413</v>
      </c>
      <c r="G49" s="5">
        <f t="shared" si="1"/>
        <v>21</v>
      </c>
    </row>
    <row r="50" spans="1:13" s="5" customFormat="1" x14ac:dyDescent="0.25">
      <c r="A50" s="17">
        <v>2</v>
      </c>
      <c r="B50" s="1" t="s">
        <v>78</v>
      </c>
      <c r="C50" t="s">
        <v>23</v>
      </c>
      <c r="D50" t="s">
        <v>11</v>
      </c>
      <c r="E50" t="s">
        <v>86</v>
      </c>
      <c r="F50" s="14">
        <v>36202</v>
      </c>
      <c r="G50" s="5">
        <f t="shared" si="1"/>
        <v>22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2</v>
      </c>
      <c r="B51" s="1" t="s">
        <v>78</v>
      </c>
      <c r="C51" t="s">
        <v>23</v>
      </c>
      <c r="D51" t="s">
        <v>12</v>
      </c>
      <c r="E51" t="s">
        <v>29</v>
      </c>
      <c r="F51" s="14">
        <v>34792</v>
      </c>
      <c r="G51" s="5">
        <f t="shared" si="1"/>
        <v>26</v>
      </c>
      <c r="H51" s="5">
        <f>SUM(G47:G51)/5</f>
        <v>23</v>
      </c>
      <c r="I51" s="5">
        <f>MIN(G47:G51)</f>
        <v>21</v>
      </c>
      <c r="J51" s="5">
        <f>MAX(G47:G51)</f>
        <v>26</v>
      </c>
      <c r="K51" s="5">
        <f>MEDIAN(G47:G51)</f>
        <v>22</v>
      </c>
      <c r="L51" s="5">
        <f>_xlfn.STDEV.S(G47:G51)</f>
        <v>2</v>
      </c>
      <c r="M51" s="5">
        <f>J51-I51</f>
        <v>5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44F58-30D8-4DDD-A072-BEE6103047AA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44597</v>
      </c>
    </row>
    <row r="2" spans="1:13" s="5" customFormat="1" x14ac:dyDescent="0.25">
      <c r="A2" s="16">
        <v>1</v>
      </c>
      <c r="B2" s="7" t="s">
        <v>15</v>
      </c>
      <c r="C2" s="8" t="s">
        <v>0</v>
      </c>
      <c r="D2" s="8" t="s">
        <v>8</v>
      </c>
      <c r="E2" s="8" t="s">
        <v>146</v>
      </c>
      <c r="F2" s="10">
        <v>36153</v>
      </c>
      <c r="G2" s="5">
        <f t="shared" ref="G2:G33" si="0">DATEDIF(F2,$H$1,"Y")</f>
        <v>23</v>
      </c>
    </row>
    <row r="3" spans="1:13" s="5" customFormat="1" x14ac:dyDescent="0.25">
      <c r="A3" s="17">
        <v>1</v>
      </c>
      <c r="B3" s="1" t="s">
        <v>15</v>
      </c>
      <c r="C3" t="s">
        <v>0</v>
      </c>
      <c r="D3" t="s">
        <v>9</v>
      </c>
      <c r="E3" t="s">
        <v>53</v>
      </c>
      <c r="F3" s="14">
        <v>35556</v>
      </c>
      <c r="G3" s="5">
        <f t="shared" si="0"/>
        <v>24</v>
      </c>
    </row>
    <row r="4" spans="1:13" s="5" customFormat="1" x14ac:dyDescent="0.25">
      <c r="A4" s="17">
        <v>1</v>
      </c>
      <c r="B4" s="1" t="s">
        <v>15</v>
      </c>
      <c r="C4" t="s">
        <v>0</v>
      </c>
      <c r="D4" t="s">
        <v>10</v>
      </c>
      <c r="E4" t="s">
        <v>73</v>
      </c>
      <c r="F4" s="14">
        <v>35116</v>
      </c>
      <c r="G4" s="5">
        <f t="shared" si="0"/>
        <v>25</v>
      </c>
    </row>
    <row r="5" spans="1:13" s="5" customFormat="1" x14ac:dyDescent="0.25">
      <c r="A5" s="17">
        <v>1</v>
      </c>
      <c r="B5" s="1" t="s">
        <v>15</v>
      </c>
      <c r="C5" t="s">
        <v>0</v>
      </c>
      <c r="D5" t="s">
        <v>11</v>
      </c>
      <c r="E5" t="s">
        <v>147</v>
      </c>
      <c r="F5" s="14">
        <v>36405</v>
      </c>
      <c r="G5" s="5">
        <f t="shared" si="0"/>
        <v>22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1</v>
      </c>
      <c r="B6" s="1" t="s">
        <v>15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27</v>
      </c>
      <c r="H6" s="5">
        <f>SUM(G2:G6)/5</f>
        <v>24.2</v>
      </c>
      <c r="I6" s="5">
        <f>MIN(G2:G6)</f>
        <v>22</v>
      </c>
      <c r="J6" s="5">
        <f>MAX(G2:G6)</f>
        <v>27</v>
      </c>
      <c r="K6" s="5">
        <f>MEDIAN(G2:G6)</f>
        <v>24</v>
      </c>
      <c r="L6" s="5">
        <f>_xlfn.STDEV.S(G2:G6)</f>
        <v>1.9235384061671346</v>
      </c>
      <c r="M6" s="5">
        <f>J6-I6</f>
        <v>5</v>
      </c>
    </row>
    <row r="7" spans="1:13" s="5" customFormat="1" x14ac:dyDescent="0.25">
      <c r="A7" s="18">
        <v>2</v>
      </c>
      <c r="B7" s="2" t="s">
        <v>16</v>
      </c>
      <c r="C7" s="3" t="s">
        <v>14</v>
      </c>
      <c r="D7" s="3" t="s">
        <v>8</v>
      </c>
      <c r="E7" s="3" t="s">
        <v>135</v>
      </c>
      <c r="F7" s="11">
        <v>36157</v>
      </c>
      <c r="G7" s="5">
        <f t="shared" si="0"/>
        <v>23</v>
      </c>
    </row>
    <row r="8" spans="1:13" s="5" customFormat="1" x14ac:dyDescent="0.25">
      <c r="A8" s="17">
        <v>2</v>
      </c>
      <c r="B8" s="1" t="s">
        <v>16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22</v>
      </c>
    </row>
    <row r="9" spans="1:13" s="5" customFormat="1" x14ac:dyDescent="0.25">
      <c r="A9" s="17">
        <v>2</v>
      </c>
      <c r="B9" s="1" t="s">
        <v>16</v>
      </c>
      <c r="C9" t="s">
        <v>14</v>
      </c>
      <c r="D9" t="s">
        <v>10</v>
      </c>
      <c r="E9" t="s">
        <v>111</v>
      </c>
      <c r="F9" s="14">
        <v>37399</v>
      </c>
      <c r="G9" s="5">
        <f t="shared" si="0"/>
        <v>19</v>
      </c>
    </row>
    <row r="10" spans="1:13" s="5" customFormat="1" x14ac:dyDescent="0.25">
      <c r="A10" s="17">
        <v>2</v>
      </c>
      <c r="B10" s="1" t="s">
        <v>16</v>
      </c>
      <c r="C10" t="s">
        <v>14</v>
      </c>
      <c r="D10" t="s">
        <v>11</v>
      </c>
      <c r="E10" t="s">
        <v>136</v>
      </c>
      <c r="F10" s="14">
        <v>37766</v>
      </c>
      <c r="G10" s="5">
        <f t="shared" si="0"/>
        <v>18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2</v>
      </c>
      <c r="B11" s="1" t="s">
        <v>16</v>
      </c>
      <c r="C11" t="s">
        <v>14</v>
      </c>
      <c r="D11" t="s">
        <v>12</v>
      </c>
      <c r="E11" t="s">
        <v>137</v>
      </c>
      <c r="F11" s="14">
        <v>36707</v>
      </c>
      <c r="G11" s="5">
        <f t="shared" si="0"/>
        <v>21</v>
      </c>
      <c r="H11" s="5">
        <f>SUM(G7:G11)/5</f>
        <v>20.6</v>
      </c>
      <c r="I11" s="5">
        <f>MIN(G7:G11)</f>
        <v>18</v>
      </c>
      <c r="J11" s="5">
        <f>MAX(G7:G11)</f>
        <v>23</v>
      </c>
      <c r="K11" s="5">
        <f>MEDIAN(G7:G11)</f>
        <v>21</v>
      </c>
      <c r="L11" s="5">
        <f>_xlfn.STDEV.S(G7:G11)</f>
        <v>2.0736441353327724</v>
      </c>
      <c r="M11" s="5">
        <f>J11-I11</f>
        <v>5</v>
      </c>
    </row>
    <row r="12" spans="1:13" s="5" customFormat="1" x14ac:dyDescent="0.25">
      <c r="A12" s="18">
        <v>9</v>
      </c>
      <c r="B12" s="2" t="s">
        <v>26</v>
      </c>
      <c r="C12" s="3" t="s">
        <v>1</v>
      </c>
      <c r="D12" s="3" t="s">
        <v>8</v>
      </c>
      <c r="E12" s="3" t="s">
        <v>37</v>
      </c>
      <c r="F12" s="11">
        <v>35789</v>
      </c>
      <c r="G12" s="5">
        <f t="shared" si="0"/>
        <v>24</v>
      </c>
    </row>
    <row r="13" spans="1:13" s="5" customFormat="1" x14ac:dyDescent="0.25">
      <c r="A13" s="17">
        <v>9</v>
      </c>
      <c r="B13" s="1" t="s">
        <v>26</v>
      </c>
      <c r="C13" t="s">
        <v>1</v>
      </c>
      <c r="D13" t="s">
        <v>9</v>
      </c>
      <c r="E13" t="s">
        <v>109</v>
      </c>
      <c r="F13" s="14">
        <v>36939</v>
      </c>
      <c r="G13" s="5">
        <f t="shared" si="0"/>
        <v>20</v>
      </c>
    </row>
    <row r="14" spans="1:13" s="5" customFormat="1" x14ac:dyDescent="0.25">
      <c r="A14" s="17">
        <v>9</v>
      </c>
      <c r="B14" s="1" t="s">
        <v>26</v>
      </c>
      <c r="C14" t="s">
        <v>1</v>
      </c>
      <c r="D14" t="s">
        <v>10</v>
      </c>
      <c r="E14" t="s">
        <v>148</v>
      </c>
      <c r="F14" s="14">
        <v>37612</v>
      </c>
      <c r="G14" s="5">
        <f t="shared" si="0"/>
        <v>19</v>
      </c>
    </row>
    <row r="15" spans="1:13" s="5" customFormat="1" x14ac:dyDescent="0.25">
      <c r="A15" s="17">
        <v>9</v>
      </c>
      <c r="B15" s="1" t="s">
        <v>26</v>
      </c>
      <c r="C15" t="s">
        <v>1</v>
      </c>
      <c r="D15" t="s">
        <v>11</v>
      </c>
      <c r="E15" t="s">
        <v>108</v>
      </c>
      <c r="F15" s="14">
        <v>36756</v>
      </c>
      <c r="G15" s="5">
        <f t="shared" si="0"/>
        <v>21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9</v>
      </c>
      <c r="B16" s="1" t="s">
        <v>26</v>
      </c>
      <c r="C16" t="s">
        <v>1</v>
      </c>
      <c r="D16" t="s">
        <v>12</v>
      </c>
      <c r="E16" t="s">
        <v>149</v>
      </c>
      <c r="F16" s="14">
        <v>37397</v>
      </c>
      <c r="G16" s="5">
        <f t="shared" si="0"/>
        <v>19</v>
      </c>
      <c r="H16" s="5">
        <f>SUM(G12:G16)/5</f>
        <v>20.6</v>
      </c>
      <c r="I16" s="5">
        <f>MIN(G12:G16)</f>
        <v>19</v>
      </c>
      <c r="J16" s="5">
        <f>MAX(G12:G16)</f>
        <v>24</v>
      </c>
      <c r="K16" s="5">
        <f>MEDIAN(G12:G16)</f>
        <v>20</v>
      </c>
      <c r="L16" s="5">
        <f>_xlfn.STDEV.S(G12:G16)</f>
        <v>2.0736441353327719</v>
      </c>
      <c r="M16" s="5">
        <f>J16-I16</f>
        <v>5</v>
      </c>
    </row>
    <row r="17" spans="1:13" s="5" customFormat="1" x14ac:dyDescent="0.25">
      <c r="A17" s="18">
        <v>5</v>
      </c>
      <c r="B17" s="2" t="s">
        <v>25</v>
      </c>
      <c r="C17" s="3" t="s">
        <v>17</v>
      </c>
      <c r="D17" s="3" t="s">
        <v>8</v>
      </c>
      <c r="E17" s="3" t="s">
        <v>95</v>
      </c>
      <c r="F17" s="11">
        <v>36594</v>
      </c>
      <c r="G17" s="5">
        <f t="shared" si="0"/>
        <v>21</v>
      </c>
    </row>
    <row r="18" spans="1:13" s="5" customFormat="1" x14ac:dyDescent="0.25">
      <c r="A18" s="17">
        <v>5</v>
      </c>
      <c r="B18" s="1" t="s">
        <v>25</v>
      </c>
      <c r="C18" t="s">
        <v>17</v>
      </c>
      <c r="D18" t="s">
        <v>9</v>
      </c>
      <c r="E18" t="s">
        <v>118</v>
      </c>
      <c r="F18" s="14">
        <v>36668</v>
      </c>
      <c r="G18" s="5">
        <f t="shared" si="0"/>
        <v>21</v>
      </c>
    </row>
    <row r="19" spans="1:13" s="5" customFormat="1" x14ac:dyDescent="0.25">
      <c r="A19" s="17">
        <v>5</v>
      </c>
      <c r="B19" s="1" t="s">
        <v>25</v>
      </c>
      <c r="C19" t="s">
        <v>17</v>
      </c>
      <c r="D19" t="s">
        <v>10</v>
      </c>
      <c r="E19" t="s">
        <v>144</v>
      </c>
      <c r="F19" s="14">
        <v>37012</v>
      </c>
      <c r="G19" s="5">
        <f t="shared" si="0"/>
        <v>20</v>
      </c>
    </row>
    <row r="20" spans="1:13" s="5" customFormat="1" x14ac:dyDescent="0.25">
      <c r="A20" s="17">
        <v>5</v>
      </c>
      <c r="B20" s="1" t="s">
        <v>25</v>
      </c>
      <c r="C20" t="s">
        <v>17</v>
      </c>
      <c r="D20" t="s">
        <v>11</v>
      </c>
      <c r="E20" t="s">
        <v>94</v>
      </c>
      <c r="F20" s="14">
        <v>36163</v>
      </c>
      <c r="G20" s="5">
        <f t="shared" si="0"/>
        <v>23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5</v>
      </c>
      <c r="B21" s="1" t="s">
        <v>25</v>
      </c>
      <c r="C21" t="s">
        <v>17</v>
      </c>
      <c r="D21" t="s">
        <v>12</v>
      </c>
      <c r="E21" t="s">
        <v>31</v>
      </c>
      <c r="F21" s="14">
        <v>33855</v>
      </c>
      <c r="G21" s="5">
        <f t="shared" si="0"/>
        <v>29</v>
      </c>
      <c r="H21" s="5">
        <f>SUM(G17:G21)/5</f>
        <v>22.8</v>
      </c>
      <c r="I21" s="5">
        <f>MIN(G17:G21)</f>
        <v>20</v>
      </c>
      <c r="J21" s="5">
        <f>MAX(G17:G21)</f>
        <v>29</v>
      </c>
      <c r="K21" s="5">
        <f>MEDIAN(G17:G21)</f>
        <v>21</v>
      </c>
      <c r="L21" s="5">
        <f>_xlfn.STDEV.S(G17:G21)</f>
        <v>3.6331804249169961</v>
      </c>
      <c r="M21" s="5">
        <f>J21-I21</f>
        <v>9</v>
      </c>
    </row>
    <row r="22" spans="1:13" s="5" customFormat="1" x14ac:dyDescent="0.25">
      <c r="A22" s="18">
        <v>6</v>
      </c>
      <c r="B22" s="2" t="s">
        <v>25</v>
      </c>
      <c r="C22" s="3" t="s">
        <v>18</v>
      </c>
      <c r="D22" s="3" t="s">
        <v>8</v>
      </c>
      <c r="E22" s="3" t="s">
        <v>32</v>
      </c>
      <c r="F22" s="11">
        <v>35703</v>
      </c>
      <c r="G22" s="5">
        <f t="shared" si="0"/>
        <v>24</v>
      </c>
    </row>
    <row r="23" spans="1:13" s="5" customFormat="1" x14ac:dyDescent="0.25">
      <c r="A23" s="17">
        <v>6</v>
      </c>
      <c r="B23" s="1" t="s">
        <v>25</v>
      </c>
      <c r="C23" t="s">
        <v>18</v>
      </c>
      <c r="D23" t="s">
        <v>9</v>
      </c>
      <c r="E23" t="s">
        <v>145</v>
      </c>
      <c r="F23" s="14">
        <v>36179</v>
      </c>
      <c r="G23" s="5">
        <f t="shared" si="0"/>
        <v>23</v>
      </c>
    </row>
    <row r="24" spans="1:13" s="5" customFormat="1" x14ac:dyDescent="0.25">
      <c r="A24" s="17">
        <v>6</v>
      </c>
      <c r="B24" s="1" t="s">
        <v>25</v>
      </c>
      <c r="C24" t="s">
        <v>18</v>
      </c>
      <c r="D24" t="s">
        <v>10</v>
      </c>
      <c r="E24" t="s">
        <v>121</v>
      </c>
      <c r="F24" s="14">
        <v>36115</v>
      </c>
      <c r="G24" s="5">
        <f t="shared" si="0"/>
        <v>23</v>
      </c>
    </row>
    <row r="25" spans="1:13" s="5" customFormat="1" x14ac:dyDescent="0.25">
      <c r="A25" s="17">
        <v>6</v>
      </c>
      <c r="B25" s="1" t="s">
        <v>25</v>
      </c>
      <c r="C25" t="s">
        <v>18</v>
      </c>
      <c r="D25" t="s">
        <v>11</v>
      </c>
      <c r="E25" t="s">
        <v>128</v>
      </c>
      <c r="F25" s="14">
        <v>36254</v>
      </c>
      <c r="G25" s="5">
        <f t="shared" si="0"/>
        <v>22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6</v>
      </c>
      <c r="B26" s="1" t="s">
        <v>25</v>
      </c>
      <c r="C26" t="s">
        <v>18</v>
      </c>
      <c r="D26" t="s">
        <v>12</v>
      </c>
      <c r="E26" t="s">
        <v>61</v>
      </c>
      <c r="F26" s="14">
        <v>34665</v>
      </c>
      <c r="G26" s="5">
        <f t="shared" si="0"/>
        <v>27</v>
      </c>
      <c r="H26" s="5">
        <f>SUM(G22:G26)/5</f>
        <v>23.8</v>
      </c>
      <c r="I26" s="5">
        <f>MIN(G22:G26)</f>
        <v>22</v>
      </c>
      <c r="J26" s="5">
        <f>MAX(G22:G26)</f>
        <v>27</v>
      </c>
      <c r="K26" s="5">
        <f>MEDIAN(G22:G26)</f>
        <v>23</v>
      </c>
      <c r="L26" s="5">
        <f>_xlfn.STDEV.S(G22:G26)</f>
        <v>1.9235384061671343</v>
      </c>
      <c r="M26" s="5">
        <f>J26-I26</f>
        <v>5</v>
      </c>
    </row>
    <row r="27" spans="1:13" s="5" customFormat="1" x14ac:dyDescent="0.25">
      <c r="A27" s="18">
        <v>4</v>
      </c>
      <c r="B27" s="2" t="s">
        <v>78</v>
      </c>
      <c r="C27" s="3" t="s">
        <v>88</v>
      </c>
      <c r="D27" s="3" t="s">
        <v>8</v>
      </c>
      <c r="E27" s="3" t="s">
        <v>66</v>
      </c>
      <c r="F27" s="11">
        <v>34765</v>
      </c>
      <c r="G27" s="5">
        <f t="shared" si="0"/>
        <v>26</v>
      </c>
    </row>
    <row r="28" spans="1:13" s="5" customFormat="1" x14ac:dyDescent="0.25">
      <c r="A28" s="17">
        <v>4</v>
      </c>
      <c r="B28" s="1" t="s">
        <v>78</v>
      </c>
      <c r="C28" t="s">
        <v>88</v>
      </c>
      <c r="D28" t="s">
        <v>9</v>
      </c>
      <c r="E28" t="s">
        <v>142</v>
      </c>
      <c r="F28" s="14">
        <v>37280</v>
      </c>
      <c r="G28" s="5">
        <f t="shared" si="0"/>
        <v>20</v>
      </c>
    </row>
    <row r="29" spans="1:13" s="5" customFormat="1" x14ac:dyDescent="0.25">
      <c r="A29" s="17">
        <v>4</v>
      </c>
      <c r="B29" s="1" t="s">
        <v>78</v>
      </c>
      <c r="C29" t="s">
        <v>88</v>
      </c>
      <c r="D29" t="s">
        <v>10</v>
      </c>
      <c r="E29" t="s">
        <v>143</v>
      </c>
      <c r="F29" s="14">
        <v>38261</v>
      </c>
      <c r="G29" s="5">
        <f t="shared" si="0"/>
        <v>17</v>
      </c>
    </row>
    <row r="30" spans="1:13" s="5" customFormat="1" x14ac:dyDescent="0.25">
      <c r="A30" s="17">
        <v>4</v>
      </c>
      <c r="B30" s="1" t="s">
        <v>78</v>
      </c>
      <c r="C30" t="s">
        <v>88</v>
      </c>
      <c r="D30" t="s">
        <v>11</v>
      </c>
      <c r="E30" t="s">
        <v>132</v>
      </c>
      <c r="F30" s="14">
        <v>37959</v>
      </c>
      <c r="G30" s="5">
        <f t="shared" si="0"/>
        <v>18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4</v>
      </c>
      <c r="B31" s="1" t="s">
        <v>78</v>
      </c>
      <c r="C31" t="s">
        <v>88</v>
      </c>
      <c r="D31" t="s">
        <v>12</v>
      </c>
      <c r="E31" t="s">
        <v>41</v>
      </c>
      <c r="F31" s="14">
        <v>36270</v>
      </c>
      <c r="G31" s="5">
        <f t="shared" si="0"/>
        <v>22</v>
      </c>
      <c r="H31" s="5">
        <f>SUM(G27:G31)/5</f>
        <v>20.6</v>
      </c>
      <c r="I31" s="5">
        <f>MIN(G27:G31)</f>
        <v>17</v>
      </c>
      <c r="J31" s="5">
        <f>MAX(G27:G31)</f>
        <v>26</v>
      </c>
      <c r="K31" s="5">
        <f>MEDIAN(G27:G31)</f>
        <v>20</v>
      </c>
      <c r="L31" s="5">
        <f>_xlfn.STDEV.S(G27:G31)</f>
        <v>3.5777087639996572</v>
      </c>
      <c r="M31" s="5">
        <f>J31-I31</f>
        <v>9</v>
      </c>
    </row>
    <row r="32" spans="1:13" s="5" customFormat="1" x14ac:dyDescent="0.25">
      <c r="A32" s="18">
        <v>8</v>
      </c>
      <c r="B32" s="2" t="s">
        <v>26</v>
      </c>
      <c r="C32" s="3" t="s">
        <v>20</v>
      </c>
      <c r="D32" s="3" t="s">
        <v>8</v>
      </c>
      <c r="E32" s="3" t="s">
        <v>138</v>
      </c>
      <c r="F32" s="11">
        <v>36426</v>
      </c>
      <c r="G32" s="5">
        <f t="shared" si="0"/>
        <v>22</v>
      </c>
    </row>
    <row r="33" spans="1:13" s="5" customFormat="1" x14ac:dyDescent="0.25">
      <c r="A33" s="17">
        <v>8</v>
      </c>
      <c r="B33" s="1" t="s">
        <v>26</v>
      </c>
      <c r="C33" t="s">
        <v>20</v>
      </c>
      <c r="D33" t="s">
        <v>9</v>
      </c>
      <c r="E33" t="s">
        <v>58</v>
      </c>
      <c r="F33" s="14">
        <v>36397</v>
      </c>
      <c r="G33" s="5">
        <f t="shared" si="0"/>
        <v>22</v>
      </c>
    </row>
    <row r="34" spans="1:13" s="5" customFormat="1" x14ac:dyDescent="0.25">
      <c r="A34" s="17">
        <v>8</v>
      </c>
      <c r="B34" s="1" t="s">
        <v>26</v>
      </c>
      <c r="C34" t="s">
        <v>20</v>
      </c>
      <c r="D34" t="s">
        <v>10</v>
      </c>
      <c r="E34" t="s">
        <v>117</v>
      </c>
      <c r="F34" s="14">
        <v>36349</v>
      </c>
      <c r="G34" s="5">
        <f t="shared" ref="G34:G51" si="1">DATEDIF(F34,$H$1,"Y")</f>
        <v>22</v>
      </c>
    </row>
    <row r="35" spans="1:13" s="5" customFormat="1" x14ac:dyDescent="0.25">
      <c r="A35" s="17">
        <v>8</v>
      </c>
      <c r="B35" s="1" t="s">
        <v>26</v>
      </c>
      <c r="C35" t="s">
        <v>20</v>
      </c>
      <c r="D35" t="s">
        <v>11</v>
      </c>
      <c r="E35" t="s">
        <v>139</v>
      </c>
      <c r="F35" s="14">
        <v>37099</v>
      </c>
      <c r="G35" s="5">
        <f t="shared" si="1"/>
        <v>20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8</v>
      </c>
      <c r="B36" s="1" t="s">
        <v>26</v>
      </c>
      <c r="C36" t="s">
        <v>20</v>
      </c>
      <c r="D36" t="s">
        <v>12</v>
      </c>
      <c r="E36" t="s">
        <v>106</v>
      </c>
      <c r="F36" s="14">
        <v>36371</v>
      </c>
      <c r="G36" s="5">
        <f t="shared" si="1"/>
        <v>22</v>
      </c>
      <c r="H36" s="5">
        <f>SUM(G32:G36)/5</f>
        <v>21.6</v>
      </c>
      <c r="I36" s="5">
        <f>MIN(G32:G36)</f>
        <v>20</v>
      </c>
      <c r="J36" s="5">
        <f>MAX(G32:G36)</f>
        <v>22</v>
      </c>
      <c r="K36" s="5">
        <f>MEDIAN(G32:G36)</f>
        <v>22</v>
      </c>
      <c r="L36" s="5">
        <f>_xlfn.STDEV.S(G32:G36)</f>
        <v>0.89442719099991586</v>
      </c>
      <c r="M36" s="5">
        <f>J36-I36</f>
        <v>2</v>
      </c>
    </row>
    <row r="37" spans="1:13" s="5" customFormat="1" x14ac:dyDescent="0.25">
      <c r="A37" s="18">
        <v>10</v>
      </c>
      <c r="B37" s="2" t="s">
        <v>26</v>
      </c>
      <c r="C37" s="3" t="s">
        <v>89</v>
      </c>
      <c r="D37" s="3" t="s">
        <v>8</v>
      </c>
      <c r="E37" s="3" t="s">
        <v>123</v>
      </c>
      <c r="F37" s="11">
        <v>36332</v>
      </c>
      <c r="G37" s="5">
        <f t="shared" si="1"/>
        <v>22</v>
      </c>
    </row>
    <row r="38" spans="1:13" s="5" customFormat="1" x14ac:dyDescent="0.25">
      <c r="A38" s="17">
        <v>10</v>
      </c>
      <c r="B38" s="1" t="s">
        <v>26</v>
      </c>
      <c r="C38" t="s">
        <v>89</v>
      </c>
      <c r="D38" t="s">
        <v>9</v>
      </c>
      <c r="E38" t="s">
        <v>124</v>
      </c>
      <c r="F38" s="14">
        <v>36469</v>
      </c>
      <c r="G38" s="5">
        <f t="shared" si="1"/>
        <v>22</v>
      </c>
    </row>
    <row r="39" spans="1:13" s="5" customFormat="1" x14ac:dyDescent="0.25">
      <c r="A39" s="17">
        <v>10</v>
      </c>
      <c r="B39" s="1" t="s">
        <v>26</v>
      </c>
      <c r="C39" t="s">
        <v>89</v>
      </c>
      <c r="D39" t="s">
        <v>10</v>
      </c>
      <c r="E39" t="s">
        <v>44</v>
      </c>
      <c r="F39" s="14">
        <v>35730</v>
      </c>
      <c r="G39" s="5">
        <f t="shared" si="1"/>
        <v>24</v>
      </c>
    </row>
    <row r="40" spans="1:13" s="5" customFormat="1" x14ac:dyDescent="0.25">
      <c r="A40" s="17">
        <v>10</v>
      </c>
      <c r="B40" s="1" t="s">
        <v>26</v>
      </c>
      <c r="C40" t="s">
        <v>89</v>
      </c>
      <c r="D40" t="s">
        <v>11</v>
      </c>
      <c r="E40" t="s">
        <v>65</v>
      </c>
      <c r="F40" s="14">
        <v>34535</v>
      </c>
      <c r="G40" s="5">
        <f t="shared" si="1"/>
        <v>27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10</v>
      </c>
      <c r="B41" s="1" t="s">
        <v>26</v>
      </c>
      <c r="C41" t="s">
        <v>89</v>
      </c>
      <c r="D41" t="s">
        <v>12</v>
      </c>
      <c r="E41" t="s">
        <v>126</v>
      </c>
      <c r="F41" s="14">
        <v>35730</v>
      </c>
      <c r="G41" s="5">
        <f t="shared" si="1"/>
        <v>24</v>
      </c>
      <c r="H41" s="5">
        <f>SUM(G37:G41)/5</f>
        <v>23.8</v>
      </c>
      <c r="I41" s="5">
        <f>MIN(G37:G41)</f>
        <v>22</v>
      </c>
      <c r="J41" s="5">
        <f>MAX(G37:G41)</f>
        <v>27</v>
      </c>
      <c r="K41" s="5">
        <f>MEDIAN(G37:G41)</f>
        <v>24</v>
      </c>
      <c r="L41" s="5">
        <f>_xlfn.STDEV.S(G37:G41)</f>
        <v>2.0493901531919194</v>
      </c>
      <c r="M41" s="5">
        <f>J41-I41</f>
        <v>5</v>
      </c>
    </row>
    <row r="42" spans="1:13" s="5" customFormat="1" x14ac:dyDescent="0.25">
      <c r="A42" s="18">
        <v>7</v>
      </c>
      <c r="B42" s="2" t="s">
        <v>26</v>
      </c>
      <c r="C42" s="3" t="s">
        <v>90</v>
      </c>
      <c r="D42" s="3" t="s">
        <v>8</v>
      </c>
      <c r="E42" s="3" t="s">
        <v>79</v>
      </c>
      <c r="F42" s="11">
        <v>36673</v>
      </c>
      <c r="G42" s="5">
        <f t="shared" si="1"/>
        <v>21</v>
      </c>
    </row>
    <row r="43" spans="1:13" s="5" customFormat="1" x14ac:dyDescent="0.25">
      <c r="A43" s="17">
        <v>7</v>
      </c>
      <c r="B43" s="1" t="s">
        <v>26</v>
      </c>
      <c r="C43" t="s">
        <v>90</v>
      </c>
      <c r="D43" t="s">
        <v>9</v>
      </c>
      <c r="E43" t="s">
        <v>140</v>
      </c>
      <c r="F43" s="14">
        <v>36364</v>
      </c>
      <c r="G43" s="5">
        <f t="shared" si="1"/>
        <v>22</v>
      </c>
    </row>
    <row r="44" spans="1:13" s="5" customFormat="1" x14ac:dyDescent="0.25">
      <c r="A44" s="17">
        <v>7</v>
      </c>
      <c r="B44" s="1" t="s">
        <v>26</v>
      </c>
      <c r="C44" t="s">
        <v>90</v>
      </c>
      <c r="D44" t="s">
        <v>10</v>
      </c>
      <c r="E44" t="s">
        <v>141</v>
      </c>
      <c r="F44" s="14">
        <v>36957</v>
      </c>
      <c r="G44" s="5">
        <f t="shared" si="1"/>
        <v>20</v>
      </c>
    </row>
    <row r="45" spans="1:13" s="5" customFormat="1" x14ac:dyDescent="0.25">
      <c r="A45" s="17">
        <v>7</v>
      </c>
      <c r="B45" s="1" t="s">
        <v>26</v>
      </c>
      <c r="C45" t="s">
        <v>90</v>
      </c>
      <c r="D45" t="s">
        <v>11</v>
      </c>
      <c r="E45" t="s">
        <v>115</v>
      </c>
      <c r="F45" s="14">
        <v>36443</v>
      </c>
      <c r="G45" s="5">
        <f t="shared" si="1"/>
        <v>22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7</v>
      </c>
      <c r="B46" s="1" t="s">
        <v>26</v>
      </c>
      <c r="C46" t="s">
        <v>90</v>
      </c>
      <c r="D46" t="s">
        <v>12</v>
      </c>
      <c r="E46" t="s">
        <v>46</v>
      </c>
      <c r="F46" s="14">
        <v>35325</v>
      </c>
      <c r="G46" s="5">
        <f t="shared" si="1"/>
        <v>25</v>
      </c>
      <c r="H46" s="5">
        <f>SUM(G42:G46)/5</f>
        <v>22</v>
      </c>
      <c r="I46" s="5">
        <f>MIN(G42:G46)</f>
        <v>20</v>
      </c>
      <c r="J46" s="5">
        <f>MAX(G42:G46)</f>
        <v>25</v>
      </c>
      <c r="K46" s="5">
        <f>MEDIAN(G42:G46)</f>
        <v>22</v>
      </c>
      <c r="L46" s="5">
        <f>_xlfn.STDEV.S(G42:G46)</f>
        <v>1.8708286933869707</v>
      </c>
      <c r="M46" s="5">
        <f>J46-I46</f>
        <v>5</v>
      </c>
    </row>
    <row r="47" spans="1:13" s="5" customFormat="1" x14ac:dyDescent="0.25">
      <c r="A47" s="18">
        <v>3</v>
      </c>
      <c r="B47" s="2" t="s">
        <v>24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25</v>
      </c>
    </row>
    <row r="48" spans="1:13" s="5" customFormat="1" x14ac:dyDescent="0.25">
      <c r="A48" s="17">
        <v>3</v>
      </c>
      <c r="B48" s="1" t="s">
        <v>24</v>
      </c>
      <c r="C48" t="s">
        <v>23</v>
      </c>
      <c r="D48" t="s">
        <v>9</v>
      </c>
      <c r="E48" t="s">
        <v>98</v>
      </c>
      <c r="F48" s="14">
        <v>36067</v>
      </c>
      <c r="G48" s="5">
        <f t="shared" si="1"/>
        <v>23</v>
      </c>
    </row>
    <row r="49" spans="1:13" s="5" customFormat="1" x14ac:dyDescent="0.25">
      <c r="A49" s="17">
        <v>3</v>
      </c>
      <c r="B49" s="1" t="s">
        <v>24</v>
      </c>
      <c r="C49" t="s">
        <v>23</v>
      </c>
      <c r="D49" t="s">
        <v>10</v>
      </c>
      <c r="E49" t="s">
        <v>130</v>
      </c>
      <c r="F49" s="14">
        <v>36413</v>
      </c>
      <c r="G49" s="5">
        <f t="shared" si="1"/>
        <v>22</v>
      </c>
    </row>
    <row r="50" spans="1:13" s="5" customFormat="1" x14ac:dyDescent="0.25">
      <c r="A50" s="17">
        <v>3</v>
      </c>
      <c r="B50" s="1" t="s">
        <v>24</v>
      </c>
      <c r="C50" t="s">
        <v>23</v>
      </c>
      <c r="D50" t="s">
        <v>11</v>
      </c>
      <c r="E50" t="s">
        <v>86</v>
      </c>
      <c r="F50" s="14">
        <v>36202</v>
      </c>
      <c r="G50" s="5">
        <f t="shared" si="1"/>
        <v>22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3</v>
      </c>
      <c r="B51" s="1" t="s">
        <v>24</v>
      </c>
      <c r="C51" t="s">
        <v>23</v>
      </c>
      <c r="D51" t="s">
        <v>12</v>
      </c>
      <c r="E51" t="s">
        <v>29</v>
      </c>
      <c r="F51" s="14">
        <v>34792</v>
      </c>
      <c r="G51" s="5">
        <f t="shared" si="1"/>
        <v>26</v>
      </c>
      <c r="H51" s="5">
        <f>SUM(G47:G51)/5</f>
        <v>23.6</v>
      </c>
      <c r="I51" s="5">
        <f>MIN(G47:G51)</f>
        <v>22</v>
      </c>
      <c r="J51" s="5">
        <f>MAX(G47:G51)</f>
        <v>26</v>
      </c>
      <c r="K51" s="5">
        <f>MEDIAN(G47:G51)</f>
        <v>23</v>
      </c>
      <c r="L51" s="5">
        <f>_xlfn.STDEV.S(G47:G51)</f>
        <v>1.8165902124584949</v>
      </c>
      <c r="M51" s="5">
        <f>J51-I51</f>
        <v>4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CF537-126D-49C9-9BE2-588F4550FE39}">
  <dimension ref="A1:M51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13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G1" s="6"/>
      <c r="H1" s="12">
        <v>42755</v>
      </c>
      <c r="I1" s="6"/>
      <c r="J1" s="6"/>
      <c r="K1" s="6"/>
      <c r="L1" s="6"/>
      <c r="M1" s="6"/>
    </row>
    <row r="2" spans="1:13" x14ac:dyDescent="0.25">
      <c r="A2" s="16">
        <v>9</v>
      </c>
      <c r="B2" s="7" t="s">
        <v>26</v>
      </c>
      <c r="C2" s="8" t="s">
        <v>0</v>
      </c>
      <c r="D2" s="8" t="s">
        <v>8</v>
      </c>
      <c r="E2" s="8" t="s">
        <v>189</v>
      </c>
      <c r="F2" s="10">
        <v>35878</v>
      </c>
      <c r="G2" s="5">
        <f t="shared" ref="G2:G51" si="0">DATEDIF(F2,$H$1,"Y")</f>
        <v>18</v>
      </c>
      <c r="H2" s="5"/>
      <c r="I2" s="5"/>
      <c r="J2" s="5"/>
      <c r="K2" s="5"/>
      <c r="L2" s="5"/>
      <c r="M2" s="5"/>
    </row>
    <row r="3" spans="1:13" x14ac:dyDescent="0.25">
      <c r="A3" s="17">
        <v>9</v>
      </c>
      <c r="B3" s="1" t="s">
        <v>26</v>
      </c>
      <c r="C3" t="s">
        <v>0</v>
      </c>
      <c r="D3" t="s">
        <v>9</v>
      </c>
      <c r="E3" t="s">
        <v>188</v>
      </c>
      <c r="F3" s="14">
        <v>34884</v>
      </c>
      <c r="G3" s="5">
        <f t="shared" si="0"/>
        <v>21</v>
      </c>
      <c r="H3" s="5"/>
      <c r="I3" s="5"/>
      <c r="J3" s="5"/>
      <c r="K3" s="5"/>
      <c r="L3" s="5"/>
      <c r="M3" s="5"/>
    </row>
    <row r="4" spans="1:13" x14ac:dyDescent="0.25">
      <c r="A4" s="17">
        <v>9</v>
      </c>
      <c r="B4" s="1" t="s">
        <v>26</v>
      </c>
      <c r="C4" t="s">
        <v>0</v>
      </c>
      <c r="D4" t="s">
        <v>10</v>
      </c>
      <c r="E4" t="s">
        <v>40</v>
      </c>
      <c r="F4" s="14">
        <v>34369</v>
      </c>
      <c r="G4" s="5">
        <f t="shared" si="0"/>
        <v>22</v>
      </c>
      <c r="H4" s="5"/>
      <c r="I4" s="5"/>
      <c r="J4" s="5"/>
      <c r="K4" s="5"/>
      <c r="L4" s="5"/>
      <c r="M4" s="5"/>
    </row>
    <row r="5" spans="1:13" x14ac:dyDescent="0.25">
      <c r="A5" s="17">
        <v>9</v>
      </c>
      <c r="B5" s="1" t="s">
        <v>26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23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ht="15.75" thickBot="1" x14ac:dyDescent="0.3">
      <c r="A6" s="17">
        <v>9</v>
      </c>
      <c r="B6" s="1" t="s">
        <v>26</v>
      </c>
      <c r="C6" t="s">
        <v>0</v>
      </c>
      <c r="D6" t="s">
        <v>12</v>
      </c>
      <c r="E6" t="s">
        <v>187</v>
      </c>
      <c r="F6" s="14">
        <v>35608</v>
      </c>
      <c r="G6" s="5">
        <f t="shared" si="0"/>
        <v>19</v>
      </c>
      <c r="H6" s="5">
        <f>SUM(G2:G6)/5</f>
        <v>20.6</v>
      </c>
      <c r="I6" s="5">
        <f>MIN(G2:G6)</f>
        <v>18</v>
      </c>
      <c r="J6" s="5">
        <f>MAX(G2:G6)</f>
        <v>23</v>
      </c>
      <c r="K6" s="5">
        <f>MEDIAN(G2:G6)</f>
        <v>21</v>
      </c>
      <c r="L6" s="5">
        <f>_xlfn.STDEV.S(G2:G6)</f>
        <v>2.0736441353327724</v>
      </c>
      <c r="M6" s="5">
        <f>J6-I6</f>
        <v>5</v>
      </c>
    </row>
    <row r="7" spans="1:13" x14ac:dyDescent="0.25">
      <c r="A7" s="18">
        <v>2</v>
      </c>
      <c r="B7" s="2" t="s">
        <v>24</v>
      </c>
      <c r="C7" s="3" t="s">
        <v>14</v>
      </c>
      <c r="D7" s="3" t="s">
        <v>8</v>
      </c>
      <c r="E7" s="8" t="s">
        <v>66</v>
      </c>
      <c r="F7" s="10">
        <v>34765</v>
      </c>
      <c r="G7" s="5">
        <f t="shared" si="0"/>
        <v>21</v>
      </c>
      <c r="H7" s="5"/>
      <c r="I7" s="5"/>
      <c r="J7" s="5"/>
      <c r="K7" s="5"/>
      <c r="L7" s="5"/>
      <c r="M7" s="5"/>
    </row>
    <row r="8" spans="1:13" x14ac:dyDescent="0.25">
      <c r="A8" s="17">
        <v>2</v>
      </c>
      <c r="B8" s="1" t="s">
        <v>24</v>
      </c>
      <c r="C8" t="s">
        <v>14</v>
      </c>
      <c r="D8" t="s">
        <v>9</v>
      </c>
      <c r="E8" t="s">
        <v>58</v>
      </c>
      <c r="F8" s="14">
        <v>36397</v>
      </c>
      <c r="G8" s="5">
        <f t="shared" si="0"/>
        <v>17</v>
      </c>
      <c r="H8" s="5"/>
      <c r="I8" s="5"/>
      <c r="J8" s="5"/>
      <c r="K8" s="5"/>
      <c r="L8" s="5"/>
      <c r="M8" s="5"/>
    </row>
    <row r="9" spans="1:13" x14ac:dyDescent="0.25">
      <c r="A9" s="17">
        <v>2</v>
      </c>
      <c r="B9" s="1" t="s">
        <v>24</v>
      </c>
      <c r="C9" t="s">
        <v>14</v>
      </c>
      <c r="D9" t="s">
        <v>10</v>
      </c>
      <c r="E9" t="s">
        <v>68</v>
      </c>
      <c r="F9" s="14">
        <v>34700</v>
      </c>
      <c r="G9" s="5">
        <f t="shared" si="0"/>
        <v>22</v>
      </c>
      <c r="H9" s="5"/>
      <c r="I9" s="5"/>
      <c r="J9" s="5"/>
      <c r="K9" s="5"/>
      <c r="L9" s="5"/>
      <c r="M9" s="5"/>
    </row>
    <row r="10" spans="1:13" x14ac:dyDescent="0.25">
      <c r="A10" s="17">
        <v>2</v>
      </c>
      <c r="B10" s="1" t="s">
        <v>24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22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x14ac:dyDescent="0.25">
      <c r="A11" s="17">
        <v>2</v>
      </c>
      <c r="B11" s="1" t="s">
        <v>24</v>
      </c>
      <c r="C11" t="s">
        <v>14</v>
      </c>
      <c r="D11" t="s">
        <v>12</v>
      </c>
      <c r="E11" t="s">
        <v>75</v>
      </c>
      <c r="F11" s="14">
        <v>35471</v>
      </c>
      <c r="G11" s="5">
        <f t="shared" si="0"/>
        <v>19</v>
      </c>
      <c r="H11" s="5">
        <f>SUM(G7:G11)/5</f>
        <v>20.2</v>
      </c>
      <c r="I11" s="5">
        <f>MIN(G7:G11)</f>
        <v>17</v>
      </c>
      <c r="J11" s="5">
        <f>MAX(G7:G11)</f>
        <v>22</v>
      </c>
      <c r="K11" s="5">
        <f>MEDIAN(G7:G11)</f>
        <v>21</v>
      </c>
      <c r="L11" s="5">
        <f>_xlfn.STDEV.S(G7:G11)</f>
        <v>2.16794833886788</v>
      </c>
      <c r="M11" s="5">
        <f>J11-I11</f>
        <v>5</v>
      </c>
    </row>
    <row r="12" spans="1:13" x14ac:dyDescent="0.25">
      <c r="A12" s="18">
        <v>1</v>
      </c>
      <c r="B12" s="2" t="s">
        <v>78</v>
      </c>
      <c r="C12" s="3" t="s">
        <v>1</v>
      </c>
      <c r="D12" s="3" t="s">
        <v>8</v>
      </c>
      <c r="E12" s="3" t="s">
        <v>57</v>
      </c>
      <c r="F12" s="11">
        <v>34839</v>
      </c>
      <c r="G12" s="5">
        <f t="shared" si="0"/>
        <v>21</v>
      </c>
      <c r="H12" s="5"/>
      <c r="I12" s="5"/>
      <c r="J12" s="5"/>
      <c r="K12" s="5"/>
      <c r="L12" s="5"/>
      <c r="M12" s="5"/>
    </row>
    <row r="13" spans="1:13" x14ac:dyDescent="0.25">
      <c r="A13" s="17">
        <v>1</v>
      </c>
      <c r="B13" s="1" t="s">
        <v>78</v>
      </c>
      <c r="C13" t="s">
        <v>1</v>
      </c>
      <c r="D13" t="s">
        <v>9</v>
      </c>
      <c r="E13" t="s">
        <v>33</v>
      </c>
      <c r="F13" s="14">
        <v>35066</v>
      </c>
      <c r="G13" s="5">
        <f t="shared" si="0"/>
        <v>21</v>
      </c>
      <c r="H13" s="5"/>
      <c r="I13" s="5"/>
      <c r="J13" s="5"/>
      <c r="K13" s="5"/>
      <c r="L13" s="5"/>
      <c r="M13" s="5"/>
    </row>
    <row r="14" spans="1:13" x14ac:dyDescent="0.25">
      <c r="A14" s="17">
        <v>1</v>
      </c>
      <c r="B14" s="1" t="s">
        <v>78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20</v>
      </c>
      <c r="H14" s="5"/>
      <c r="I14" s="5"/>
      <c r="J14" s="5"/>
      <c r="K14" s="5"/>
      <c r="L14" s="5"/>
      <c r="M14" s="5"/>
    </row>
    <row r="15" spans="1:13" x14ac:dyDescent="0.25">
      <c r="A15" s="17">
        <v>1</v>
      </c>
      <c r="B15" s="1" t="s">
        <v>78</v>
      </c>
      <c r="C15" t="s">
        <v>1</v>
      </c>
      <c r="D15" t="s">
        <v>11</v>
      </c>
      <c r="E15" t="s">
        <v>186</v>
      </c>
      <c r="F15" s="14">
        <v>34739</v>
      </c>
      <c r="G15" s="5">
        <f t="shared" si="0"/>
        <v>21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x14ac:dyDescent="0.25">
      <c r="A16" s="17">
        <v>1</v>
      </c>
      <c r="B16" s="1" t="s">
        <v>78</v>
      </c>
      <c r="C16" t="s">
        <v>1</v>
      </c>
      <c r="D16" t="s">
        <v>12</v>
      </c>
      <c r="E16" t="s">
        <v>46</v>
      </c>
      <c r="F16" s="14">
        <v>35325</v>
      </c>
      <c r="G16" s="5">
        <f t="shared" si="0"/>
        <v>20</v>
      </c>
      <c r="H16" s="5">
        <f>SUM(G12:G16)/5</f>
        <v>20.6</v>
      </c>
      <c r="I16" s="5">
        <f>MIN(G12:G16)</f>
        <v>20</v>
      </c>
      <c r="J16" s="5">
        <f>MAX(G12:G16)</f>
        <v>21</v>
      </c>
      <c r="K16" s="5">
        <f>MEDIAN(G12:G16)</f>
        <v>21</v>
      </c>
      <c r="L16" s="5">
        <f>_xlfn.STDEV.S(G12:G16)</f>
        <v>0.54772255750516607</v>
      </c>
      <c r="M16" s="5">
        <f>J16-I16</f>
        <v>1</v>
      </c>
    </row>
    <row r="17" spans="1:13" x14ac:dyDescent="0.25">
      <c r="A17" s="18">
        <v>5</v>
      </c>
      <c r="B17" s="2" t="s">
        <v>16</v>
      </c>
      <c r="C17" s="3" t="s">
        <v>17</v>
      </c>
      <c r="D17" s="3" t="s">
        <v>8</v>
      </c>
      <c r="E17" s="3" t="s">
        <v>185</v>
      </c>
      <c r="F17" s="11">
        <v>34507</v>
      </c>
      <c r="G17" s="5">
        <f t="shared" si="0"/>
        <v>22</v>
      </c>
      <c r="H17" s="5"/>
      <c r="I17" s="5"/>
      <c r="J17" s="5"/>
      <c r="K17" s="5"/>
      <c r="L17" s="5"/>
      <c r="M17" s="5"/>
    </row>
    <row r="18" spans="1:13" x14ac:dyDescent="0.25">
      <c r="A18" s="17">
        <v>5</v>
      </c>
      <c r="B18" s="1" t="s">
        <v>16</v>
      </c>
      <c r="C18" t="s">
        <v>17</v>
      </c>
      <c r="D18" t="s">
        <v>9</v>
      </c>
      <c r="E18" t="s">
        <v>184</v>
      </c>
      <c r="F18" s="14">
        <v>35788</v>
      </c>
      <c r="G18" s="5">
        <f t="shared" si="0"/>
        <v>19</v>
      </c>
      <c r="H18" s="5"/>
      <c r="I18" s="5"/>
      <c r="J18" s="5"/>
      <c r="K18" s="5"/>
      <c r="L18" s="5"/>
      <c r="M18" s="5"/>
    </row>
    <row r="19" spans="1:13" x14ac:dyDescent="0.25">
      <c r="A19" s="17">
        <v>5</v>
      </c>
      <c r="B19" s="1" t="s">
        <v>16</v>
      </c>
      <c r="C19" t="s">
        <v>17</v>
      </c>
      <c r="D19" t="s">
        <v>10</v>
      </c>
      <c r="E19" t="s">
        <v>183</v>
      </c>
      <c r="F19" s="14">
        <v>33867</v>
      </c>
      <c r="G19" s="5">
        <f t="shared" si="0"/>
        <v>24</v>
      </c>
      <c r="H19" s="5"/>
      <c r="I19" s="5"/>
      <c r="J19" s="5"/>
      <c r="K19" s="5"/>
      <c r="L19" s="5"/>
      <c r="M19" s="5"/>
    </row>
    <row r="20" spans="1:13" x14ac:dyDescent="0.25">
      <c r="A20" s="17">
        <v>5</v>
      </c>
      <c r="B20" s="1" t="s">
        <v>16</v>
      </c>
      <c r="C20" t="s">
        <v>17</v>
      </c>
      <c r="D20" t="s">
        <v>11</v>
      </c>
      <c r="E20" t="s">
        <v>182</v>
      </c>
      <c r="F20" s="14">
        <v>35558</v>
      </c>
      <c r="G20" s="5">
        <f t="shared" si="0"/>
        <v>19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x14ac:dyDescent="0.25">
      <c r="A21" s="17">
        <v>5</v>
      </c>
      <c r="B21" s="1" t="s">
        <v>16</v>
      </c>
      <c r="C21" t="s">
        <v>17</v>
      </c>
      <c r="D21" t="s">
        <v>12</v>
      </c>
      <c r="E21" t="s">
        <v>181</v>
      </c>
      <c r="F21" s="14">
        <v>32674</v>
      </c>
      <c r="G21" s="5">
        <f t="shared" si="0"/>
        <v>27</v>
      </c>
      <c r="H21" s="5">
        <f>SUM(G17:G21)/5</f>
        <v>22.2</v>
      </c>
      <c r="I21" s="5">
        <f>MIN(G17:G21)</f>
        <v>19</v>
      </c>
      <c r="J21" s="5">
        <f>MAX(G17:G21)</f>
        <v>27</v>
      </c>
      <c r="K21" s="5">
        <f>MEDIAN(G17:G21)</f>
        <v>22</v>
      </c>
      <c r="L21" s="5">
        <f>_xlfn.STDEV.S(G17:G21)</f>
        <v>3.4205262752974206</v>
      </c>
      <c r="M21" s="5">
        <f>J21-I21</f>
        <v>8</v>
      </c>
    </row>
    <row r="22" spans="1:13" x14ac:dyDescent="0.25">
      <c r="A22" s="18">
        <v>7</v>
      </c>
      <c r="B22" s="2" t="s">
        <v>26</v>
      </c>
      <c r="C22" s="3" t="s">
        <v>89</v>
      </c>
      <c r="D22" s="3" t="s">
        <v>8</v>
      </c>
      <c r="E22" s="3" t="s">
        <v>180</v>
      </c>
      <c r="F22" s="11">
        <v>33829</v>
      </c>
      <c r="G22" s="5">
        <f t="shared" si="0"/>
        <v>24</v>
      </c>
      <c r="H22" s="5"/>
      <c r="I22" s="5"/>
      <c r="J22" s="5"/>
      <c r="K22" s="5"/>
      <c r="L22" s="5"/>
      <c r="M22" s="5"/>
    </row>
    <row r="23" spans="1:13" x14ac:dyDescent="0.25">
      <c r="A23" s="17">
        <v>7</v>
      </c>
      <c r="B23" s="1" t="s">
        <v>26</v>
      </c>
      <c r="C23" t="s">
        <v>89</v>
      </c>
      <c r="D23" t="s">
        <v>9</v>
      </c>
      <c r="E23" t="s">
        <v>103</v>
      </c>
      <c r="F23" s="14">
        <v>35895</v>
      </c>
      <c r="G23" s="5">
        <f t="shared" si="0"/>
        <v>18</v>
      </c>
      <c r="H23" s="5"/>
      <c r="I23" s="5"/>
      <c r="J23" s="5"/>
      <c r="K23" s="5"/>
      <c r="L23" s="5"/>
      <c r="M23" s="5"/>
    </row>
    <row r="24" spans="1:13" x14ac:dyDescent="0.25">
      <c r="A24" s="17">
        <v>7</v>
      </c>
      <c r="B24" s="1" t="s">
        <v>26</v>
      </c>
      <c r="C24" t="s">
        <v>89</v>
      </c>
      <c r="D24" t="s">
        <v>10</v>
      </c>
      <c r="E24" t="s">
        <v>54</v>
      </c>
      <c r="F24" s="14">
        <v>35352</v>
      </c>
      <c r="G24" s="5">
        <f t="shared" si="0"/>
        <v>20</v>
      </c>
      <c r="H24" s="5"/>
      <c r="I24" s="5"/>
      <c r="J24" s="5"/>
      <c r="K24" s="5"/>
      <c r="L24" s="5"/>
      <c r="M24" s="5"/>
    </row>
    <row r="25" spans="1:13" x14ac:dyDescent="0.25">
      <c r="A25" s="17">
        <v>7</v>
      </c>
      <c r="B25" s="1" t="s">
        <v>26</v>
      </c>
      <c r="C25" t="s">
        <v>89</v>
      </c>
      <c r="D25" t="s">
        <v>11</v>
      </c>
      <c r="E25" t="s">
        <v>82</v>
      </c>
      <c r="F25" s="14">
        <v>35544</v>
      </c>
      <c r="G25" s="5">
        <f t="shared" si="0"/>
        <v>19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x14ac:dyDescent="0.25">
      <c r="A26" s="17">
        <v>7</v>
      </c>
      <c r="B26" s="1" t="s">
        <v>26</v>
      </c>
      <c r="C26" t="s">
        <v>89</v>
      </c>
      <c r="D26" t="s">
        <v>12</v>
      </c>
      <c r="E26" t="s">
        <v>61</v>
      </c>
      <c r="F26" s="14">
        <v>34665</v>
      </c>
      <c r="G26" s="5">
        <f t="shared" si="0"/>
        <v>22</v>
      </c>
      <c r="H26" s="5">
        <f>SUM(G22:G26)/5</f>
        <v>20.6</v>
      </c>
      <c r="I26" s="5">
        <f>MIN(G22:G26)</f>
        <v>18</v>
      </c>
      <c r="J26" s="5">
        <f>MAX(G22:G26)</f>
        <v>24</v>
      </c>
      <c r="K26" s="5">
        <f>MEDIAN(G22:G26)</f>
        <v>20</v>
      </c>
      <c r="L26" s="5">
        <f>_xlfn.STDEV.S(G22:G26)</f>
        <v>2.4083189157584495</v>
      </c>
      <c r="M26" s="5">
        <f>J26-I26</f>
        <v>6</v>
      </c>
    </row>
    <row r="27" spans="1:13" x14ac:dyDescent="0.25">
      <c r="A27" s="18">
        <v>8</v>
      </c>
      <c r="B27" s="2" t="s">
        <v>26</v>
      </c>
      <c r="C27" s="3" t="s">
        <v>19</v>
      </c>
      <c r="D27" s="3" t="s">
        <v>8</v>
      </c>
      <c r="E27" s="3" t="s">
        <v>179</v>
      </c>
      <c r="F27" s="11">
        <v>34028</v>
      </c>
      <c r="G27" s="5">
        <f t="shared" si="0"/>
        <v>23</v>
      </c>
      <c r="H27" s="5"/>
      <c r="I27" s="5"/>
      <c r="J27" s="5"/>
      <c r="K27" s="5"/>
      <c r="L27" s="5"/>
      <c r="M27" s="5"/>
    </row>
    <row r="28" spans="1:13" x14ac:dyDescent="0.25">
      <c r="A28" s="17">
        <v>8</v>
      </c>
      <c r="B28" s="1" t="s">
        <v>26</v>
      </c>
      <c r="C28" t="s">
        <v>19</v>
      </c>
      <c r="D28" t="s">
        <v>9</v>
      </c>
      <c r="E28" t="s">
        <v>72</v>
      </c>
      <c r="F28" s="14">
        <v>35425</v>
      </c>
      <c r="G28" s="5">
        <f t="shared" si="0"/>
        <v>20</v>
      </c>
      <c r="H28" s="5"/>
      <c r="I28" s="5"/>
      <c r="J28" s="5"/>
      <c r="K28" s="5"/>
      <c r="L28" s="5"/>
      <c r="M28" s="5"/>
    </row>
    <row r="29" spans="1:13" x14ac:dyDescent="0.25">
      <c r="A29" s="17">
        <v>8</v>
      </c>
      <c r="B29" s="1" t="s">
        <v>26</v>
      </c>
      <c r="C29" t="s">
        <v>19</v>
      </c>
      <c r="D29" t="s">
        <v>10</v>
      </c>
      <c r="E29" t="s">
        <v>59</v>
      </c>
      <c r="F29" s="14">
        <v>34386</v>
      </c>
      <c r="G29" s="5">
        <f t="shared" si="0"/>
        <v>22</v>
      </c>
      <c r="H29" s="5"/>
      <c r="I29" s="5"/>
      <c r="J29" s="5"/>
      <c r="K29" s="5"/>
      <c r="L29" s="5"/>
      <c r="M29" s="5"/>
    </row>
    <row r="30" spans="1:13" x14ac:dyDescent="0.25">
      <c r="A30" s="17">
        <v>8</v>
      </c>
      <c r="B30" s="1" t="s">
        <v>26</v>
      </c>
      <c r="C30" t="s">
        <v>19</v>
      </c>
      <c r="D30" t="s">
        <v>11</v>
      </c>
      <c r="E30" t="s">
        <v>178</v>
      </c>
      <c r="F30" s="14">
        <v>35757</v>
      </c>
      <c r="G30" s="5">
        <f t="shared" si="0"/>
        <v>19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x14ac:dyDescent="0.25">
      <c r="A31" s="17">
        <v>8</v>
      </c>
      <c r="B31" s="1" t="s">
        <v>26</v>
      </c>
      <c r="C31" t="s">
        <v>19</v>
      </c>
      <c r="D31" t="s">
        <v>12</v>
      </c>
      <c r="E31" t="s">
        <v>77</v>
      </c>
      <c r="F31" s="14">
        <v>34413</v>
      </c>
      <c r="G31" s="5">
        <f t="shared" si="0"/>
        <v>22</v>
      </c>
      <c r="H31" s="5">
        <f>SUM(G27:G31)/5</f>
        <v>21.2</v>
      </c>
      <c r="I31" s="5">
        <f>MIN(G27:G31)</f>
        <v>19</v>
      </c>
      <c r="J31" s="5">
        <f>MAX(G27:G31)</f>
        <v>23</v>
      </c>
      <c r="K31" s="5">
        <f>MEDIAN(G27:G31)</f>
        <v>22</v>
      </c>
      <c r="L31" s="5">
        <f>_xlfn.STDEV.S(G27:G31)</f>
        <v>1.6431676725154984</v>
      </c>
      <c r="M31" s="5">
        <f>J31-I31</f>
        <v>4</v>
      </c>
    </row>
    <row r="32" spans="1:13" x14ac:dyDescent="0.25">
      <c r="A32" s="18">
        <v>4</v>
      </c>
      <c r="B32" s="2" t="s">
        <v>25</v>
      </c>
      <c r="C32" s="3" t="s">
        <v>20</v>
      </c>
      <c r="D32" s="3" t="s">
        <v>8</v>
      </c>
      <c r="E32" s="3" t="s">
        <v>42</v>
      </c>
      <c r="F32" s="11">
        <v>34650</v>
      </c>
      <c r="G32" s="5">
        <f t="shared" si="0"/>
        <v>22</v>
      </c>
      <c r="H32" s="5"/>
      <c r="I32" s="5"/>
      <c r="J32" s="5"/>
      <c r="K32" s="5"/>
      <c r="L32" s="5"/>
      <c r="M32" s="5"/>
    </row>
    <row r="33" spans="1:13" x14ac:dyDescent="0.25">
      <c r="A33" s="17">
        <v>4</v>
      </c>
      <c r="B33" s="1" t="s">
        <v>25</v>
      </c>
      <c r="C33" t="s">
        <v>20</v>
      </c>
      <c r="D33" t="s">
        <v>9</v>
      </c>
      <c r="E33" t="s">
        <v>67</v>
      </c>
      <c r="F33" s="14">
        <v>33368</v>
      </c>
      <c r="G33" s="5">
        <f t="shared" si="0"/>
        <v>25</v>
      </c>
      <c r="H33" s="5"/>
      <c r="I33" s="5"/>
      <c r="J33" s="5"/>
      <c r="K33" s="5"/>
      <c r="L33" s="5"/>
      <c r="M33" s="5"/>
    </row>
    <row r="34" spans="1:13" x14ac:dyDescent="0.25">
      <c r="A34" s="17">
        <v>4</v>
      </c>
      <c r="B34" s="1" t="s">
        <v>25</v>
      </c>
      <c r="C34" t="s">
        <v>20</v>
      </c>
      <c r="D34" t="s">
        <v>10</v>
      </c>
      <c r="E34" t="s">
        <v>29</v>
      </c>
      <c r="F34" s="14">
        <v>34792</v>
      </c>
      <c r="G34" s="5">
        <f t="shared" si="0"/>
        <v>21</v>
      </c>
      <c r="H34" s="5"/>
      <c r="I34" s="5"/>
      <c r="J34" s="5"/>
      <c r="K34" s="5"/>
      <c r="L34" s="5"/>
      <c r="M34" s="5"/>
    </row>
    <row r="35" spans="1:13" x14ac:dyDescent="0.25">
      <c r="A35" s="17">
        <v>4</v>
      </c>
      <c r="B35" s="1" t="s">
        <v>25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0"/>
        <v>19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x14ac:dyDescent="0.25">
      <c r="A36" s="17">
        <v>4</v>
      </c>
      <c r="B36" s="1" t="s">
        <v>25</v>
      </c>
      <c r="C36" t="s">
        <v>20</v>
      </c>
      <c r="D36" t="s">
        <v>12</v>
      </c>
      <c r="E36" t="s">
        <v>31</v>
      </c>
      <c r="F36" s="14">
        <v>33855</v>
      </c>
      <c r="G36" s="5">
        <f t="shared" si="0"/>
        <v>24</v>
      </c>
      <c r="H36" s="5">
        <f>SUM(G32:G36)/5</f>
        <v>22.2</v>
      </c>
      <c r="I36" s="5">
        <f>MIN(G32:G36)</f>
        <v>19</v>
      </c>
      <c r="J36" s="5">
        <f>MAX(G32:G36)</f>
        <v>25</v>
      </c>
      <c r="K36" s="5">
        <f>MEDIAN(G32:G36)</f>
        <v>22</v>
      </c>
      <c r="L36" s="5">
        <f>_xlfn.STDEV.S(G32:G36)</f>
        <v>2.3874672772626644</v>
      </c>
      <c r="M36" s="5">
        <f>J36-I36</f>
        <v>6</v>
      </c>
    </row>
    <row r="37" spans="1:13" x14ac:dyDescent="0.25">
      <c r="A37" s="18">
        <v>3</v>
      </c>
      <c r="B37" s="2" t="s">
        <v>15</v>
      </c>
      <c r="C37" s="3" t="s">
        <v>176</v>
      </c>
      <c r="D37" s="3" t="s">
        <v>8</v>
      </c>
      <c r="E37" s="3" t="s">
        <v>177</v>
      </c>
      <c r="F37" s="11">
        <v>34592</v>
      </c>
      <c r="G37" s="5">
        <f t="shared" si="0"/>
        <v>22</v>
      </c>
      <c r="H37" s="5"/>
      <c r="I37" s="5"/>
      <c r="J37" s="5"/>
      <c r="K37" s="5"/>
      <c r="L37" s="5"/>
      <c r="M37" s="5"/>
    </row>
    <row r="38" spans="1:13" x14ac:dyDescent="0.25">
      <c r="A38" s="17">
        <v>3</v>
      </c>
      <c r="B38" s="1" t="s">
        <v>15</v>
      </c>
      <c r="C38" t="s">
        <v>176</v>
      </c>
      <c r="D38" t="s">
        <v>9</v>
      </c>
      <c r="E38" t="s">
        <v>63</v>
      </c>
      <c r="F38" s="14">
        <v>34133</v>
      </c>
      <c r="G38" s="5">
        <f t="shared" si="0"/>
        <v>23</v>
      </c>
      <c r="H38" s="5"/>
      <c r="I38" s="5"/>
      <c r="J38" s="5"/>
      <c r="K38" s="5"/>
      <c r="L38" s="5"/>
      <c r="M38" s="5"/>
    </row>
    <row r="39" spans="1:13" x14ac:dyDescent="0.25">
      <c r="A39" s="17">
        <v>3</v>
      </c>
      <c r="B39" s="1" t="s">
        <v>15</v>
      </c>
      <c r="C39" t="s">
        <v>176</v>
      </c>
      <c r="D39" t="s">
        <v>10</v>
      </c>
      <c r="E39" t="s">
        <v>81</v>
      </c>
      <c r="F39" s="14">
        <v>34362</v>
      </c>
      <c r="G39" s="5">
        <f t="shared" si="0"/>
        <v>22</v>
      </c>
      <c r="H39" s="5"/>
      <c r="I39" s="5"/>
      <c r="J39" s="5"/>
      <c r="K39" s="5"/>
      <c r="L39" s="5"/>
      <c r="M39" s="5"/>
    </row>
    <row r="40" spans="1:13" x14ac:dyDescent="0.25">
      <c r="A40" s="17">
        <v>3</v>
      </c>
      <c r="B40" s="1" t="s">
        <v>15</v>
      </c>
      <c r="C40" t="s">
        <v>176</v>
      </c>
      <c r="D40" t="s">
        <v>11</v>
      </c>
      <c r="E40" t="s">
        <v>65</v>
      </c>
      <c r="F40" s="14">
        <v>34535</v>
      </c>
      <c r="G40" s="5">
        <f t="shared" si="0"/>
        <v>22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x14ac:dyDescent="0.25">
      <c r="A41" s="17">
        <v>3</v>
      </c>
      <c r="B41" s="1" t="s">
        <v>15</v>
      </c>
      <c r="C41" t="s">
        <v>176</v>
      </c>
      <c r="D41" t="s">
        <v>12</v>
      </c>
      <c r="E41" t="s">
        <v>175</v>
      </c>
      <c r="F41" s="14">
        <v>35479</v>
      </c>
      <c r="G41" s="5">
        <f t="shared" si="0"/>
        <v>19</v>
      </c>
      <c r="H41" s="5">
        <f>SUM(G37:G41)/5</f>
        <v>21.6</v>
      </c>
      <c r="I41" s="5">
        <f>MIN(G37:G41)</f>
        <v>19</v>
      </c>
      <c r="J41" s="5">
        <f>MAX(G37:G41)</f>
        <v>23</v>
      </c>
      <c r="K41" s="5">
        <f>MEDIAN(G37:G41)</f>
        <v>22</v>
      </c>
      <c r="L41" s="5">
        <f>_xlfn.STDEV.S(G37:G41)</f>
        <v>1.51657508881031</v>
      </c>
      <c r="M41" s="5">
        <f>J41-I41</f>
        <v>4</v>
      </c>
    </row>
    <row r="42" spans="1:13" x14ac:dyDescent="0.25">
      <c r="A42" s="18">
        <v>10</v>
      </c>
      <c r="B42" s="2" t="s">
        <v>26</v>
      </c>
      <c r="C42" s="3" t="s">
        <v>172</v>
      </c>
      <c r="D42" s="3" t="s">
        <v>8</v>
      </c>
      <c r="E42" s="3" t="s">
        <v>174</v>
      </c>
      <c r="F42" s="11">
        <v>34767</v>
      </c>
      <c r="G42" s="5">
        <f t="shared" si="0"/>
        <v>21</v>
      </c>
      <c r="H42" s="5"/>
      <c r="I42" s="5"/>
      <c r="J42" s="5"/>
      <c r="K42" s="5"/>
      <c r="L42" s="5"/>
      <c r="M42" s="5"/>
    </row>
    <row r="43" spans="1:13" x14ac:dyDescent="0.25">
      <c r="A43" s="17">
        <v>10</v>
      </c>
      <c r="B43" s="1" t="s">
        <v>26</v>
      </c>
      <c r="C43" t="s">
        <v>172</v>
      </c>
      <c r="D43" t="s">
        <v>9</v>
      </c>
      <c r="E43" t="s">
        <v>38</v>
      </c>
      <c r="F43" s="14">
        <v>34714</v>
      </c>
      <c r="G43" s="5">
        <f t="shared" si="0"/>
        <v>22</v>
      </c>
      <c r="H43" s="5"/>
      <c r="I43" s="5"/>
      <c r="J43" s="5"/>
      <c r="K43" s="5"/>
      <c r="L43" s="5"/>
      <c r="M43" s="5"/>
    </row>
    <row r="44" spans="1:13" x14ac:dyDescent="0.25">
      <c r="A44" s="17">
        <v>10</v>
      </c>
      <c r="B44" s="1" t="s">
        <v>26</v>
      </c>
      <c r="C44" t="s">
        <v>172</v>
      </c>
      <c r="D44" t="s">
        <v>10</v>
      </c>
      <c r="E44" t="s">
        <v>173</v>
      </c>
      <c r="F44" s="14">
        <v>33634</v>
      </c>
      <c r="G44" s="5">
        <f t="shared" si="0"/>
        <v>24</v>
      </c>
      <c r="H44" s="5"/>
      <c r="I44" s="5"/>
      <c r="J44" s="5"/>
      <c r="K44" s="5"/>
      <c r="L44" s="5"/>
      <c r="M44" s="5"/>
    </row>
    <row r="45" spans="1:13" x14ac:dyDescent="0.25">
      <c r="A45" s="17">
        <v>10</v>
      </c>
      <c r="B45" s="1" t="s">
        <v>26</v>
      </c>
      <c r="C45" t="s">
        <v>172</v>
      </c>
      <c r="D45" t="s">
        <v>11</v>
      </c>
      <c r="E45" t="s">
        <v>50</v>
      </c>
      <c r="F45" s="14">
        <v>34561</v>
      </c>
      <c r="G45" s="5">
        <f t="shared" si="0"/>
        <v>22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x14ac:dyDescent="0.25">
      <c r="A46" s="17">
        <v>10</v>
      </c>
      <c r="B46" s="1" t="s">
        <v>26</v>
      </c>
      <c r="C46" t="s">
        <v>172</v>
      </c>
      <c r="D46" t="s">
        <v>12</v>
      </c>
      <c r="E46" t="s">
        <v>51</v>
      </c>
      <c r="F46" s="14">
        <v>34756</v>
      </c>
      <c r="G46" s="5">
        <f t="shared" si="0"/>
        <v>21</v>
      </c>
      <c r="H46" s="5">
        <f>SUM(G42:G46)/5</f>
        <v>22</v>
      </c>
      <c r="I46" s="5">
        <f>MIN(G42:G46)</f>
        <v>21</v>
      </c>
      <c r="J46" s="5">
        <f>MAX(G42:G46)</f>
        <v>24</v>
      </c>
      <c r="K46" s="5">
        <f>MEDIAN(G42:G46)</f>
        <v>22</v>
      </c>
      <c r="L46" s="5">
        <f>_xlfn.STDEV.S(G42:G46)</f>
        <v>1.2247448713915889</v>
      </c>
      <c r="M46" s="5">
        <f>J46-I46</f>
        <v>3</v>
      </c>
    </row>
    <row r="47" spans="1:13" x14ac:dyDescent="0.25">
      <c r="A47" s="18">
        <v>6</v>
      </c>
      <c r="B47" s="2" t="s">
        <v>25</v>
      </c>
      <c r="C47" s="3" t="s">
        <v>90</v>
      </c>
      <c r="D47" s="3" t="s">
        <v>8</v>
      </c>
      <c r="E47" s="3" t="s">
        <v>27</v>
      </c>
      <c r="F47" s="11">
        <v>35249</v>
      </c>
      <c r="G47" s="5">
        <f t="shared" si="0"/>
        <v>20</v>
      </c>
      <c r="H47" s="5"/>
      <c r="I47" s="5"/>
      <c r="J47" s="5"/>
      <c r="K47" s="5"/>
      <c r="L47" s="5"/>
      <c r="M47" s="5"/>
    </row>
    <row r="48" spans="1:13" x14ac:dyDescent="0.25">
      <c r="A48" s="17">
        <v>6</v>
      </c>
      <c r="B48" s="1" t="s">
        <v>25</v>
      </c>
      <c r="C48" t="s">
        <v>90</v>
      </c>
      <c r="D48" t="s">
        <v>9</v>
      </c>
      <c r="E48" t="s">
        <v>171</v>
      </c>
      <c r="F48" s="14">
        <v>34912</v>
      </c>
      <c r="G48" s="5">
        <f t="shared" si="0"/>
        <v>21</v>
      </c>
      <c r="H48" s="5"/>
      <c r="I48" s="5"/>
      <c r="J48" s="5"/>
      <c r="K48" s="5"/>
      <c r="L48" s="5"/>
      <c r="M48" s="5"/>
    </row>
    <row r="49" spans="1:13" x14ac:dyDescent="0.25">
      <c r="A49" s="17">
        <v>6</v>
      </c>
      <c r="B49" s="1" t="s">
        <v>25</v>
      </c>
      <c r="C49" t="s">
        <v>90</v>
      </c>
      <c r="D49" t="s">
        <v>10</v>
      </c>
      <c r="E49" t="s">
        <v>170</v>
      </c>
      <c r="F49" s="14">
        <v>34184</v>
      </c>
      <c r="G49" s="5">
        <f t="shared" si="0"/>
        <v>23</v>
      </c>
      <c r="H49" s="5"/>
      <c r="I49" s="5"/>
      <c r="J49" s="5"/>
      <c r="K49" s="5"/>
      <c r="L49" s="5"/>
      <c r="M49" s="5"/>
    </row>
    <row r="50" spans="1:13" x14ac:dyDescent="0.25">
      <c r="A50" s="17">
        <v>6</v>
      </c>
      <c r="B50" s="1" t="s">
        <v>25</v>
      </c>
      <c r="C50" t="s">
        <v>90</v>
      </c>
      <c r="D50" t="s">
        <v>11</v>
      </c>
      <c r="E50" t="s">
        <v>169</v>
      </c>
      <c r="F50" s="14">
        <v>35550</v>
      </c>
      <c r="G50" s="5">
        <f t="shared" si="0"/>
        <v>19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x14ac:dyDescent="0.25">
      <c r="A51" s="17">
        <v>6</v>
      </c>
      <c r="B51" s="1" t="s">
        <v>25</v>
      </c>
      <c r="C51" t="s">
        <v>90</v>
      </c>
      <c r="D51" t="s">
        <v>12</v>
      </c>
      <c r="E51" t="s">
        <v>168</v>
      </c>
      <c r="F51" s="14">
        <v>33828</v>
      </c>
      <c r="G51" s="5">
        <f t="shared" si="0"/>
        <v>24</v>
      </c>
      <c r="H51" s="5">
        <f>SUM(G47:G51)/5</f>
        <v>21.4</v>
      </c>
      <c r="I51" s="5">
        <f>MIN(G47:G51)</f>
        <v>19</v>
      </c>
      <c r="J51" s="5">
        <f>MAX(G47:G51)</f>
        <v>24</v>
      </c>
      <c r="K51" s="5">
        <f>MEDIAN(G47:G51)</f>
        <v>21</v>
      </c>
      <c r="L51" s="5">
        <f>_xlfn.STDEV.S(G47:G51)</f>
        <v>2.0736441353327724</v>
      </c>
      <c r="M51" s="5">
        <f>J51-I51</f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3D57-39DC-4848-BA74-30A53578394B}">
  <dimension ref="A1:M51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13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G1" s="6"/>
      <c r="H1" s="12">
        <v>42888</v>
      </c>
      <c r="I1" s="6"/>
      <c r="J1" s="6"/>
      <c r="K1" s="6"/>
      <c r="L1" s="6"/>
      <c r="M1" s="6"/>
    </row>
    <row r="2" spans="1:13" x14ac:dyDescent="0.25">
      <c r="A2" s="16">
        <v>9</v>
      </c>
      <c r="B2" s="7" t="s">
        <v>26</v>
      </c>
      <c r="C2" s="8" t="s">
        <v>0</v>
      </c>
      <c r="D2" s="8" t="s">
        <v>8</v>
      </c>
      <c r="E2" s="8" t="s">
        <v>189</v>
      </c>
      <c r="F2" s="10">
        <v>35878</v>
      </c>
      <c r="G2" s="5">
        <f t="shared" ref="G2:G51" si="0">DATEDIF(F2,$H$1,"Y")</f>
        <v>19</v>
      </c>
      <c r="H2" s="5"/>
      <c r="I2" s="5"/>
      <c r="J2" s="5"/>
      <c r="K2" s="5"/>
      <c r="L2" s="5"/>
      <c r="M2" s="5"/>
    </row>
    <row r="3" spans="1:13" x14ac:dyDescent="0.25">
      <c r="A3" s="17">
        <v>9</v>
      </c>
      <c r="B3" s="1" t="s">
        <v>26</v>
      </c>
      <c r="C3" t="s">
        <v>0</v>
      </c>
      <c r="D3" t="s">
        <v>9</v>
      </c>
      <c r="E3" t="s">
        <v>188</v>
      </c>
      <c r="F3" s="14">
        <v>34884</v>
      </c>
      <c r="G3" s="5">
        <f t="shared" si="0"/>
        <v>21</v>
      </c>
      <c r="H3" s="5"/>
      <c r="I3" s="5"/>
      <c r="J3" s="5"/>
      <c r="K3" s="5"/>
      <c r="L3" s="5"/>
      <c r="M3" s="5"/>
    </row>
    <row r="4" spans="1:13" x14ac:dyDescent="0.25">
      <c r="A4" s="17">
        <v>9</v>
      </c>
      <c r="B4" s="1" t="s">
        <v>26</v>
      </c>
      <c r="C4" t="s">
        <v>0</v>
      </c>
      <c r="D4" t="s">
        <v>10</v>
      </c>
      <c r="E4" t="s">
        <v>99</v>
      </c>
      <c r="F4" s="14">
        <v>35392</v>
      </c>
      <c r="G4" s="5">
        <f t="shared" si="0"/>
        <v>20</v>
      </c>
      <c r="H4" s="5"/>
      <c r="I4" s="5"/>
      <c r="J4" s="5"/>
      <c r="K4" s="5"/>
      <c r="L4" s="5"/>
      <c r="M4" s="5"/>
    </row>
    <row r="5" spans="1:13" x14ac:dyDescent="0.25">
      <c r="A5" s="17">
        <v>9</v>
      </c>
      <c r="B5" s="1" t="s">
        <v>26</v>
      </c>
      <c r="C5" t="s">
        <v>0</v>
      </c>
      <c r="D5" t="s">
        <v>11</v>
      </c>
      <c r="E5" t="s">
        <v>40</v>
      </c>
      <c r="F5" s="14">
        <v>34369</v>
      </c>
      <c r="G5" s="5">
        <f t="shared" si="0"/>
        <v>23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ht="15.75" thickBot="1" x14ac:dyDescent="0.3">
      <c r="A6" s="17">
        <v>9</v>
      </c>
      <c r="B6" s="1" t="s">
        <v>26</v>
      </c>
      <c r="C6" t="s">
        <v>0</v>
      </c>
      <c r="D6" t="s">
        <v>12</v>
      </c>
      <c r="E6" t="s">
        <v>187</v>
      </c>
      <c r="F6" s="14">
        <v>35608</v>
      </c>
      <c r="G6" s="5">
        <f t="shared" si="0"/>
        <v>19</v>
      </c>
      <c r="H6" s="5">
        <f>SUM(G2:G6)/5</f>
        <v>20.399999999999999</v>
      </c>
      <c r="I6" s="5">
        <f>MIN(G2:G6)</f>
        <v>19</v>
      </c>
      <c r="J6" s="5">
        <f>MAX(G2:G6)</f>
        <v>23</v>
      </c>
      <c r="K6" s="5">
        <f>MEDIAN(G2:G6)</f>
        <v>20</v>
      </c>
      <c r="L6" s="5">
        <f>_xlfn.STDEV.S(G2:G6)</f>
        <v>1.6733200530681511</v>
      </c>
      <c r="M6" s="5">
        <f>J6-I6</f>
        <v>4</v>
      </c>
    </row>
    <row r="7" spans="1:13" x14ac:dyDescent="0.25">
      <c r="A7" s="18">
        <v>4</v>
      </c>
      <c r="B7" s="2" t="s">
        <v>25</v>
      </c>
      <c r="C7" s="3" t="s">
        <v>14</v>
      </c>
      <c r="D7" s="3" t="s">
        <v>8</v>
      </c>
      <c r="E7" s="8" t="s">
        <v>66</v>
      </c>
      <c r="F7" s="10">
        <v>34765</v>
      </c>
      <c r="G7" s="5">
        <f t="shared" si="0"/>
        <v>22</v>
      </c>
      <c r="H7" s="5"/>
      <c r="I7" s="5"/>
      <c r="J7" s="5"/>
      <c r="K7" s="5"/>
      <c r="L7" s="5"/>
      <c r="M7" s="5"/>
    </row>
    <row r="8" spans="1:13" x14ac:dyDescent="0.25">
      <c r="A8" s="17">
        <v>4</v>
      </c>
      <c r="B8" s="1" t="s">
        <v>25</v>
      </c>
      <c r="C8" t="s">
        <v>14</v>
      </c>
      <c r="D8" t="s">
        <v>9</v>
      </c>
      <c r="E8" t="s">
        <v>58</v>
      </c>
      <c r="F8" s="14">
        <v>36397</v>
      </c>
      <c r="G8" s="5">
        <f t="shared" si="0"/>
        <v>17</v>
      </c>
      <c r="H8" s="5"/>
      <c r="I8" s="5"/>
      <c r="J8" s="5"/>
      <c r="K8" s="5"/>
      <c r="L8" s="5"/>
      <c r="M8" s="5"/>
    </row>
    <row r="9" spans="1:13" x14ac:dyDescent="0.25">
      <c r="A9" s="17">
        <v>4</v>
      </c>
      <c r="B9" s="1" t="s">
        <v>25</v>
      </c>
      <c r="C9" t="s">
        <v>14</v>
      </c>
      <c r="D9" t="s">
        <v>10</v>
      </c>
      <c r="E9" t="s">
        <v>68</v>
      </c>
      <c r="F9" s="14">
        <v>34700</v>
      </c>
      <c r="G9" s="5">
        <f t="shared" si="0"/>
        <v>22</v>
      </c>
      <c r="H9" s="5"/>
      <c r="I9" s="5"/>
      <c r="J9" s="5"/>
      <c r="K9" s="5"/>
      <c r="L9" s="5"/>
      <c r="M9" s="5"/>
    </row>
    <row r="10" spans="1:13" x14ac:dyDescent="0.25">
      <c r="A10" s="17">
        <v>4</v>
      </c>
      <c r="B10" s="1" t="s">
        <v>25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23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x14ac:dyDescent="0.25">
      <c r="A11" s="17">
        <v>4</v>
      </c>
      <c r="B11" s="1" t="s">
        <v>25</v>
      </c>
      <c r="C11" t="s">
        <v>14</v>
      </c>
      <c r="D11" t="s">
        <v>12</v>
      </c>
      <c r="E11" t="s">
        <v>75</v>
      </c>
      <c r="F11" s="14">
        <v>35471</v>
      </c>
      <c r="G11" s="5">
        <f t="shared" si="0"/>
        <v>20</v>
      </c>
      <c r="H11" s="5">
        <f>SUM(G7:G11)/5</f>
        <v>20.8</v>
      </c>
      <c r="I11" s="5">
        <f>MIN(G7:G11)</f>
        <v>17</v>
      </c>
      <c r="J11" s="5">
        <f>MAX(G7:G11)</f>
        <v>23</v>
      </c>
      <c r="K11" s="5">
        <f>MEDIAN(G7:G11)</f>
        <v>22</v>
      </c>
      <c r="L11" s="5">
        <f>_xlfn.STDEV.S(G7:G11)</f>
        <v>2.3874672772626737</v>
      </c>
      <c r="M11" s="5">
        <f>J11-I11</f>
        <v>6</v>
      </c>
    </row>
    <row r="12" spans="1:13" x14ac:dyDescent="0.25">
      <c r="A12" s="18">
        <v>1</v>
      </c>
      <c r="B12" s="2" t="s">
        <v>78</v>
      </c>
      <c r="C12" s="3" t="s">
        <v>1</v>
      </c>
      <c r="D12" s="3" t="s">
        <v>8</v>
      </c>
      <c r="E12" s="3" t="s">
        <v>57</v>
      </c>
      <c r="F12" s="11">
        <v>34839</v>
      </c>
      <c r="G12" s="5">
        <f t="shared" si="0"/>
        <v>22</v>
      </c>
      <c r="H12" s="5"/>
      <c r="I12" s="5"/>
      <c r="J12" s="5"/>
      <c r="K12" s="5"/>
      <c r="L12" s="5"/>
      <c r="M12" s="5"/>
    </row>
    <row r="13" spans="1:13" x14ac:dyDescent="0.25">
      <c r="A13" s="17">
        <v>1</v>
      </c>
      <c r="B13" s="1" t="s">
        <v>78</v>
      </c>
      <c r="C13" t="s">
        <v>1</v>
      </c>
      <c r="D13" t="s">
        <v>9</v>
      </c>
      <c r="E13" t="s">
        <v>33</v>
      </c>
      <c r="F13" s="14">
        <v>35066</v>
      </c>
      <c r="G13" s="5">
        <f t="shared" si="0"/>
        <v>21</v>
      </c>
      <c r="H13" s="5"/>
      <c r="I13" s="5"/>
      <c r="J13" s="5"/>
      <c r="K13" s="5"/>
      <c r="L13" s="5"/>
      <c r="M13" s="5"/>
    </row>
    <row r="14" spans="1:13" x14ac:dyDescent="0.25">
      <c r="A14" s="17">
        <v>1</v>
      </c>
      <c r="B14" s="1" t="s">
        <v>78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21</v>
      </c>
      <c r="H14" s="5"/>
      <c r="I14" s="5"/>
      <c r="J14" s="5"/>
      <c r="K14" s="5"/>
      <c r="L14" s="5"/>
      <c r="M14" s="5"/>
    </row>
    <row r="15" spans="1:13" x14ac:dyDescent="0.25">
      <c r="A15" s="17">
        <v>1</v>
      </c>
      <c r="B15" s="1" t="s">
        <v>78</v>
      </c>
      <c r="C15" t="s">
        <v>1</v>
      </c>
      <c r="D15" t="s">
        <v>11</v>
      </c>
      <c r="E15" t="s">
        <v>69</v>
      </c>
      <c r="F15" s="14">
        <v>34166</v>
      </c>
      <c r="G15" s="5">
        <f t="shared" si="0"/>
        <v>23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x14ac:dyDescent="0.25">
      <c r="A16" s="17">
        <v>1</v>
      </c>
      <c r="B16" s="1" t="s">
        <v>78</v>
      </c>
      <c r="C16" t="s">
        <v>1</v>
      </c>
      <c r="D16" t="s">
        <v>12</v>
      </c>
      <c r="E16" t="s">
        <v>46</v>
      </c>
      <c r="F16" s="14">
        <v>35325</v>
      </c>
      <c r="G16" s="5">
        <f t="shared" si="0"/>
        <v>20</v>
      </c>
      <c r="H16" s="5">
        <f>SUM(G12:G16)/5</f>
        <v>21.4</v>
      </c>
      <c r="I16" s="5">
        <f>MIN(G12:G16)</f>
        <v>20</v>
      </c>
      <c r="J16" s="5">
        <f>MAX(G12:G16)</f>
        <v>23</v>
      </c>
      <c r="K16" s="5">
        <f>MEDIAN(G12:G16)</f>
        <v>21</v>
      </c>
      <c r="L16" s="5">
        <f>_xlfn.STDEV.S(G12:G16)</f>
        <v>1.1401754250991378</v>
      </c>
      <c r="M16" s="5">
        <f>J16-I16</f>
        <v>3</v>
      </c>
    </row>
    <row r="17" spans="1:13" x14ac:dyDescent="0.25">
      <c r="A17" s="18">
        <v>7</v>
      </c>
      <c r="B17" s="2" t="s">
        <v>26</v>
      </c>
      <c r="C17" s="3" t="s">
        <v>17</v>
      </c>
      <c r="D17" s="3" t="s">
        <v>8</v>
      </c>
      <c r="E17" s="3" t="s">
        <v>185</v>
      </c>
      <c r="F17" s="11">
        <v>34507</v>
      </c>
      <c r="G17" s="5">
        <f t="shared" si="0"/>
        <v>22</v>
      </c>
      <c r="H17" s="5"/>
      <c r="I17" s="5"/>
      <c r="J17" s="5"/>
      <c r="K17" s="5"/>
      <c r="L17" s="5"/>
      <c r="M17" s="5"/>
    </row>
    <row r="18" spans="1:13" x14ac:dyDescent="0.25">
      <c r="A18" s="17">
        <v>7</v>
      </c>
      <c r="B18" s="1" t="s">
        <v>26</v>
      </c>
      <c r="C18" t="s">
        <v>17</v>
      </c>
      <c r="D18" t="s">
        <v>9</v>
      </c>
      <c r="E18" t="s">
        <v>184</v>
      </c>
      <c r="F18" s="14">
        <v>35788</v>
      </c>
      <c r="G18" s="5">
        <f t="shared" si="0"/>
        <v>19</v>
      </c>
      <c r="H18" s="5"/>
      <c r="I18" s="5"/>
      <c r="J18" s="5"/>
      <c r="K18" s="5"/>
      <c r="L18" s="5"/>
      <c r="M18" s="5"/>
    </row>
    <row r="19" spans="1:13" x14ac:dyDescent="0.25">
      <c r="A19" s="17">
        <v>7</v>
      </c>
      <c r="B19" s="1" t="s">
        <v>26</v>
      </c>
      <c r="C19" t="s">
        <v>17</v>
      </c>
      <c r="D19" t="s">
        <v>10</v>
      </c>
      <c r="E19" t="s">
        <v>183</v>
      </c>
      <c r="F19" s="14">
        <v>33867</v>
      </c>
      <c r="G19" s="5">
        <f t="shared" si="0"/>
        <v>24</v>
      </c>
      <c r="H19" s="5"/>
      <c r="I19" s="5"/>
      <c r="J19" s="5"/>
      <c r="K19" s="5"/>
      <c r="L19" s="5"/>
      <c r="M19" s="5"/>
    </row>
    <row r="20" spans="1:13" x14ac:dyDescent="0.25">
      <c r="A20" s="17">
        <v>7</v>
      </c>
      <c r="B20" s="1" t="s">
        <v>26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22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x14ac:dyDescent="0.25">
      <c r="A21" s="17">
        <v>7</v>
      </c>
      <c r="B21" s="1" t="s">
        <v>26</v>
      </c>
      <c r="C21" t="s">
        <v>17</v>
      </c>
      <c r="D21" t="s">
        <v>12</v>
      </c>
      <c r="E21" t="s">
        <v>181</v>
      </c>
      <c r="F21" s="14">
        <v>32674</v>
      </c>
      <c r="G21" s="5">
        <f t="shared" si="0"/>
        <v>27</v>
      </c>
      <c r="H21" s="5">
        <f>SUM(G17:G21)/5</f>
        <v>22.8</v>
      </c>
      <c r="I21" s="5">
        <f>MIN(G17:G21)</f>
        <v>19</v>
      </c>
      <c r="J21" s="5">
        <f>MAX(G17:G21)</f>
        <v>27</v>
      </c>
      <c r="K21" s="5">
        <f>MEDIAN(G17:G21)</f>
        <v>22</v>
      </c>
      <c r="L21" s="5">
        <f>_xlfn.STDEV.S(G17:G21)</f>
        <v>2.9495762407505328</v>
      </c>
      <c r="M21" s="5">
        <f>J21-I21</f>
        <v>8</v>
      </c>
    </row>
    <row r="22" spans="1:13" x14ac:dyDescent="0.25">
      <c r="A22" s="18">
        <v>2</v>
      </c>
      <c r="B22" s="2" t="s">
        <v>24</v>
      </c>
      <c r="C22" s="3" t="s">
        <v>89</v>
      </c>
      <c r="D22" s="3" t="s">
        <v>8</v>
      </c>
      <c r="E22" s="3" t="s">
        <v>180</v>
      </c>
      <c r="F22" s="11">
        <v>33829</v>
      </c>
      <c r="G22" s="5">
        <f t="shared" si="0"/>
        <v>24</v>
      </c>
      <c r="H22" s="5"/>
      <c r="I22" s="5"/>
      <c r="J22" s="5"/>
      <c r="K22" s="5"/>
      <c r="L22" s="5"/>
      <c r="M22" s="5"/>
    </row>
    <row r="23" spans="1:13" x14ac:dyDescent="0.25">
      <c r="A23" s="17">
        <v>2</v>
      </c>
      <c r="B23" s="1" t="s">
        <v>24</v>
      </c>
      <c r="C23" t="s">
        <v>89</v>
      </c>
      <c r="D23" t="s">
        <v>9</v>
      </c>
      <c r="E23" t="s">
        <v>67</v>
      </c>
      <c r="F23" s="14">
        <v>33368</v>
      </c>
      <c r="G23" s="5">
        <f t="shared" si="0"/>
        <v>26</v>
      </c>
      <c r="H23" s="5"/>
      <c r="I23" s="5"/>
      <c r="J23" s="5"/>
      <c r="K23" s="5"/>
      <c r="L23" s="5"/>
      <c r="M23" s="5"/>
    </row>
    <row r="24" spans="1:13" x14ac:dyDescent="0.25">
      <c r="A24" s="17">
        <v>2</v>
      </c>
      <c r="B24" s="1" t="s">
        <v>24</v>
      </c>
      <c r="C24" t="s">
        <v>89</v>
      </c>
      <c r="D24" t="s">
        <v>10</v>
      </c>
      <c r="E24" t="s">
        <v>54</v>
      </c>
      <c r="F24" s="14">
        <v>35352</v>
      </c>
      <c r="G24" s="5">
        <f t="shared" si="0"/>
        <v>20</v>
      </c>
      <c r="H24" s="5"/>
      <c r="I24" s="5"/>
      <c r="J24" s="5"/>
      <c r="K24" s="5"/>
      <c r="L24" s="5"/>
      <c r="M24" s="5"/>
    </row>
    <row r="25" spans="1:13" x14ac:dyDescent="0.25">
      <c r="A25" s="17">
        <v>2</v>
      </c>
      <c r="B25" s="1" t="s">
        <v>24</v>
      </c>
      <c r="C25" t="s">
        <v>89</v>
      </c>
      <c r="D25" t="s">
        <v>11</v>
      </c>
      <c r="E25" t="s">
        <v>82</v>
      </c>
      <c r="F25" s="14">
        <v>35544</v>
      </c>
      <c r="G25" s="5">
        <f t="shared" si="0"/>
        <v>20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x14ac:dyDescent="0.25">
      <c r="A26" s="17">
        <v>2</v>
      </c>
      <c r="B26" s="1" t="s">
        <v>24</v>
      </c>
      <c r="C26" t="s">
        <v>89</v>
      </c>
      <c r="D26" t="s">
        <v>12</v>
      </c>
      <c r="E26" t="s">
        <v>61</v>
      </c>
      <c r="F26" s="14">
        <v>34665</v>
      </c>
      <c r="G26" s="5">
        <f t="shared" si="0"/>
        <v>22</v>
      </c>
      <c r="H26" s="5">
        <f>SUM(G22:G26)/5</f>
        <v>22.4</v>
      </c>
      <c r="I26" s="5">
        <f>MIN(G22:G26)</f>
        <v>20</v>
      </c>
      <c r="J26" s="5">
        <f>MAX(G22:G26)</f>
        <v>26</v>
      </c>
      <c r="K26" s="5">
        <f>MEDIAN(G22:G26)</f>
        <v>22</v>
      </c>
      <c r="L26" s="5">
        <f>_xlfn.STDEV.S(G22:G26)</f>
        <v>2.6076809620810506</v>
      </c>
      <c r="M26" s="5">
        <f>J26-I26</f>
        <v>6</v>
      </c>
    </row>
    <row r="27" spans="1:13" x14ac:dyDescent="0.25">
      <c r="A27" s="18">
        <v>8</v>
      </c>
      <c r="B27" s="2" t="s">
        <v>26</v>
      </c>
      <c r="C27" s="3" t="s">
        <v>19</v>
      </c>
      <c r="D27" s="3" t="s">
        <v>8</v>
      </c>
      <c r="E27" s="3" t="s">
        <v>179</v>
      </c>
      <c r="F27" s="11">
        <v>34028</v>
      </c>
      <c r="G27" s="5">
        <f t="shared" si="0"/>
        <v>24</v>
      </c>
      <c r="H27" s="5"/>
      <c r="I27" s="5"/>
      <c r="J27" s="5"/>
      <c r="K27" s="5"/>
      <c r="L27" s="5"/>
      <c r="M27" s="5"/>
    </row>
    <row r="28" spans="1:13" x14ac:dyDescent="0.25">
      <c r="A28" s="17">
        <v>8</v>
      </c>
      <c r="B28" s="1" t="s">
        <v>26</v>
      </c>
      <c r="C28" t="s">
        <v>19</v>
      </c>
      <c r="D28" t="s">
        <v>9</v>
      </c>
      <c r="E28" t="s">
        <v>72</v>
      </c>
      <c r="F28" s="14">
        <v>35425</v>
      </c>
      <c r="G28" s="5">
        <f t="shared" si="0"/>
        <v>20</v>
      </c>
      <c r="H28" s="5"/>
      <c r="I28" s="5"/>
      <c r="J28" s="5"/>
      <c r="K28" s="5"/>
      <c r="L28" s="5"/>
      <c r="M28" s="5"/>
    </row>
    <row r="29" spans="1:13" x14ac:dyDescent="0.25">
      <c r="A29" s="17">
        <v>8</v>
      </c>
      <c r="B29" s="1" t="s">
        <v>26</v>
      </c>
      <c r="C29" t="s">
        <v>19</v>
      </c>
      <c r="D29" t="s">
        <v>10</v>
      </c>
      <c r="E29" t="s">
        <v>59</v>
      </c>
      <c r="F29" s="14">
        <v>34386</v>
      </c>
      <c r="G29" s="5">
        <f t="shared" si="0"/>
        <v>23</v>
      </c>
      <c r="H29" s="5"/>
      <c r="I29" s="5"/>
      <c r="J29" s="5"/>
      <c r="K29" s="5"/>
      <c r="L29" s="5"/>
      <c r="M29" s="5"/>
    </row>
    <row r="30" spans="1:13" x14ac:dyDescent="0.25">
      <c r="A30" s="17">
        <v>8</v>
      </c>
      <c r="B30" s="1" t="s">
        <v>26</v>
      </c>
      <c r="C30" t="s">
        <v>19</v>
      </c>
      <c r="D30" t="s">
        <v>11</v>
      </c>
      <c r="E30" t="s">
        <v>178</v>
      </c>
      <c r="F30" s="14">
        <v>35757</v>
      </c>
      <c r="G30" s="5">
        <f t="shared" si="0"/>
        <v>19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x14ac:dyDescent="0.25">
      <c r="A31" s="17">
        <v>8</v>
      </c>
      <c r="B31" s="1" t="s">
        <v>26</v>
      </c>
      <c r="C31" t="s">
        <v>19</v>
      </c>
      <c r="D31" t="s">
        <v>12</v>
      </c>
      <c r="E31" t="s">
        <v>77</v>
      </c>
      <c r="F31" s="14">
        <v>34413</v>
      </c>
      <c r="G31" s="5">
        <f t="shared" si="0"/>
        <v>23</v>
      </c>
      <c r="H31" s="5">
        <f>SUM(G27:G31)/5</f>
        <v>21.8</v>
      </c>
      <c r="I31" s="5">
        <f>MIN(G27:G31)</f>
        <v>19</v>
      </c>
      <c r="J31" s="5">
        <f>MAX(G27:G31)</f>
        <v>24</v>
      </c>
      <c r="K31" s="5">
        <f>MEDIAN(G27:G31)</f>
        <v>23</v>
      </c>
      <c r="L31" s="5">
        <f>_xlfn.STDEV.S(G27:G31)</f>
        <v>2.16794833886788</v>
      </c>
      <c r="M31" s="5">
        <f>J31-I31</f>
        <v>5</v>
      </c>
    </row>
    <row r="32" spans="1:13" x14ac:dyDescent="0.25">
      <c r="A32" s="18">
        <v>3</v>
      </c>
      <c r="B32" s="2" t="s">
        <v>15</v>
      </c>
      <c r="C32" s="3" t="s">
        <v>20</v>
      </c>
      <c r="D32" s="3" t="s">
        <v>8</v>
      </c>
      <c r="E32" s="3" t="s">
        <v>42</v>
      </c>
      <c r="F32" s="11">
        <v>34650</v>
      </c>
      <c r="G32" s="5">
        <f t="shared" si="0"/>
        <v>22</v>
      </c>
      <c r="H32" s="5"/>
      <c r="I32" s="5"/>
      <c r="J32" s="5"/>
      <c r="K32" s="5"/>
      <c r="L32" s="5"/>
      <c r="M32" s="5"/>
    </row>
    <row r="33" spans="1:13" x14ac:dyDescent="0.25">
      <c r="A33" s="17">
        <v>3</v>
      </c>
      <c r="B33" s="1" t="s">
        <v>15</v>
      </c>
      <c r="C33" t="s">
        <v>20</v>
      </c>
      <c r="D33" t="s">
        <v>9</v>
      </c>
      <c r="E33" t="s">
        <v>103</v>
      </c>
      <c r="F33" s="14">
        <v>35895</v>
      </c>
      <c r="G33" s="5">
        <f t="shared" si="0"/>
        <v>19</v>
      </c>
      <c r="H33" s="5"/>
      <c r="I33" s="5"/>
      <c r="J33" s="5"/>
      <c r="K33" s="5"/>
      <c r="L33" s="5"/>
      <c r="M33" s="5"/>
    </row>
    <row r="34" spans="1:13" x14ac:dyDescent="0.25">
      <c r="A34" s="17">
        <v>3</v>
      </c>
      <c r="B34" s="1" t="s">
        <v>15</v>
      </c>
      <c r="C34" t="s">
        <v>20</v>
      </c>
      <c r="D34" t="s">
        <v>10</v>
      </c>
      <c r="E34" t="s">
        <v>29</v>
      </c>
      <c r="F34" s="14">
        <v>34792</v>
      </c>
      <c r="G34" s="5">
        <f t="shared" si="0"/>
        <v>22</v>
      </c>
      <c r="H34" s="5"/>
      <c r="I34" s="5"/>
      <c r="J34" s="5"/>
      <c r="K34" s="5"/>
      <c r="L34" s="5"/>
      <c r="M34" s="5"/>
    </row>
    <row r="35" spans="1:13" x14ac:dyDescent="0.25">
      <c r="A35" s="17">
        <v>3</v>
      </c>
      <c r="B35" s="1" t="s">
        <v>15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0"/>
        <v>20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x14ac:dyDescent="0.25">
      <c r="A36" s="17">
        <v>3</v>
      </c>
      <c r="B36" s="1" t="s">
        <v>15</v>
      </c>
      <c r="C36" t="s">
        <v>20</v>
      </c>
      <c r="D36" t="s">
        <v>12</v>
      </c>
      <c r="E36" t="s">
        <v>31</v>
      </c>
      <c r="F36" s="14">
        <v>33855</v>
      </c>
      <c r="G36" s="5">
        <f t="shared" si="0"/>
        <v>24</v>
      </c>
      <c r="H36" s="5">
        <f>SUM(G32:G36)/5</f>
        <v>21.4</v>
      </c>
      <c r="I36" s="5">
        <f>MIN(G32:G36)</f>
        <v>19</v>
      </c>
      <c r="J36" s="5">
        <f>MAX(G32:G36)</f>
        <v>24</v>
      </c>
      <c r="K36" s="5">
        <f>MEDIAN(G32:G36)</f>
        <v>22</v>
      </c>
      <c r="L36" s="5">
        <f>_xlfn.STDEV.S(G32:G36)</f>
        <v>1.9493588689617929</v>
      </c>
      <c r="M36" s="5">
        <f>J36-I36</f>
        <v>5</v>
      </c>
    </row>
    <row r="37" spans="1:13" x14ac:dyDescent="0.25">
      <c r="A37" s="18">
        <v>10</v>
      </c>
      <c r="B37" s="2" t="s">
        <v>26</v>
      </c>
      <c r="C37" s="3" t="s">
        <v>176</v>
      </c>
      <c r="D37" s="3" t="s">
        <v>8</v>
      </c>
      <c r="E37" s="3" t="s">
        <v>177</v>
      </c>
      <c r="F37" s="11">
        <v>34592</v>
      </c>
      <c r="G37" s="5">
        <f t="shared" si="0"/>
        <v>22</v>
      </c>
      <c r="H37" s="5"/>
      <c r="I37" s="5"/>
      <c r="J37" s="5"/>
      <c r="K37" s="5"/>
      <c r="L37" s="5"/>
      <c r="M37" s="5"/>
    </row>
    <row r="38" spans="1:13" x14ac:dyDescent="0.25">
      <c r="A38" s="17">
        <v>10</v>
      </c>
      <c r="B38" s="1" t="s">
        <v>26</v>
      </c>
      <c r="C38" t="s">
        <v>176</v>
      </c>
      <c r="D38" t="s">
        <v>9</v>
      </c>
      <c r="E38" t="s">
        <v>84</v>
      </c>
      <c r="F38" s="14">
        <v>36302</v>
      </c>
      <c r="G38" s="5">
        <f t="shared" si="0"/>
        <v>18</v>
      </c>
      <c r="H38" s="5"/>
      <c r="I38" s="5"/>
      <c r="J38" s="5"/>
      <c r="K38" s="5"/>
      <c r="L38" s="5"/>
      <c r="M38" s="5"/>
    </row>
    <row r="39" spans="1:13" x14ac:dyDescent="0.25">
      <c r="A39" s="17">
        <v>10</v>
      </c>
      <c r="B39" s="1" t="s">
        <v>26</v>
      </c>
      <c r="C39" t="s">
        <v>176</v>
      </c>
      <c r="D39" t="s">
        <v>10</v>
      </c>
      <c r="E39" t="s">
        <v>81</v>
      </c>
      <c r="F39" s="14">
        <v>34362</v>
      </c>
      <c r="G39" s="5">
        <f t="shared" si="0"/>
        <v>23</v>
      </c>
      <c r="H39" s="5"/>
      <c r="I39" s="5"/>
      <c r="J39" s="5"/>
      <c r="K39" s="5"/>
      <c r="L39" s="5"/>
      <c r="M39" s="5"/>
    </row>
    <row r="40" spans="1:13" x14ac:dyDescent="0.25">
      <c r="A40" s="17">
        <v>10</v>
      </c>
      <c r="B40" s="1" t="s">
        <v>26</v>
      </c>
      <c r="C40" t="s">
        <v>176</v>
      </c>
      <c r="D40" t="s">
        <v>11</v>
      </c>
      <c r="E40" t="s">
        <v>65</v>
      </c>
      <c r="F40" s="14">
        <v>34535</v>
      </c>
      <c r="G40" s="5">
        <f t="shared" si="0"/>
        <v>22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x14ac:dyDescent="0.25">
      <c r="A41" s="17">
        <v>10</v>
      </c>
      <c r="B41" s="1" t="s">
        <v>26</v>
      </c>
      <c r="C41" t="s">
        <v>176</v>
      </c>
      <c r="D41" t="s">
        <v>12</v>
      </c>
      <c r="E41" t="s">
        <v>168</v>
      </c>
      <c r="F41" s="14">
        <v>33828</v>
      </c>
      <c r="G41" s="5">
        <f t="shared" si="0"/>
        <v>24</v>
      </c>
      <c r="H41" s="5">
        <f>SUM(G37:G41)/5</f>
        <v>21.8</v>
      </c>
      <c r="I41" s="5">
        <f>MIN(G37:G41)</f>
        <v>18</v>
      </c>
      <c r="J41" s="5">
        <f>MAX(G37:G41)</f>
        <v>24</v>
      </c>
      <c r="K41" s="5">
        <f>MEDIAN(G37:G41)</f>
        <v>22</v>
      </c>
      <c r="L41" s="5">
        <f>_xlfn.STDEV.S(G37:G41)</f>
        <v>2.2803508501982757</v>
      </c>
      <c r="M41" s="5">
        <f>J41-I41</f>
        <v>6</v>
      </c>
    </row>
    <row r="42" spans="1:13" x14ac:dyDescent="0.25">
      <c r="A42" s="18">
        <v>6</v>
      </c>
      <c r="B42" s="2" t="s">
        <v>25</v>
      </c>
      <c r="C42" s="3" t="s">
        <v>172</v>
      </c>
      <c r="D42" s="3" t="s">
        <v>8</v>
      </c>
      <c r="E42" s="3" t="s">
        <v>174</v>
      </c>
      <c r="F42" s="11">
        <v>34767</v>
      </c>
      <c r="G42" s="5">
        <f t="shared" si="0"/>
        <v>22</v>
      </c>
      <c r="H42" s="5"/>
      <c r="I42" s="5"/>
      <c r="J42" s="5"/>
      <c r="K42" s="5"/>
      <c r="L42" s="5"/>
      <c r="M42" s="5"/>
    </row>
    <row r="43" spans="1:13" x14ac:dyDescent="0.25">
      <c r="A43" s="17">
        <v>6</v>
      </c>
      <c r="B43" s="1" t="s">
        <v>25</v>
      </c>
      <c r="C43" t="s">
        <v>172</v>
      </c>
      <c r="D43" t="s">
        <v>9</v>
      </c>
      <c r="E43" t="s">
        <v>38</v>
      </c>
      <c r="F43" s="14">
        <v>34714</v>
      </c>
      <c r="G43" s="5">
        <f t="shared" si="0"/>
        <v>22</v>
      </c>
      <c r="H43" s="5"/>
      <c r="I43" s="5"/>
      <c r="J43" s="5"/>
      <c r="K43" s="5"/>
      <c r="L43" s="5"/>
      <c r="M43" s="5"/>
    </row>
    <row r="44" spans="1:13" x14ac:dyDescent="0.25">
      <c r="A44" s="17">
        <v>6</v>
      </c>
      <c r="B44" s="1" t="s">
        <v>25</v>
      </c>
      <c r="C44" t="s">
        <v>172</v>
      </c>
      <c r="D44" t="s">
        <v>10</v>
      </c>
      <c r="E44" t="s">
        <v>34</v>
      </c>
      <c r="F44" s="14">
        <v>36004</v>
      </c>
      <c r="G44" s="5">
        <f t="shared" si="0"/>
        <v>18</v>
      </c>
      <c r="H44" s="5"/>
      <c r="I44" s="5"/>
      <c r="J44" s="5"/>
      <c r="K44" s="5"/>
      <c r="L44" s="5"/>
      <c r="M44" s="5"/>
    </row>
    <row r="45" spans="1:13" x14ac:dyDescent="0.25">
      <c r="A45" s="17">
        <v>6</v>
      </c>
      <c r="B45" s="1" t="s">
        <v>25</v>
      </c>
      <c r="C45" t="s">
        <v>172</v>
      </c>
      <c r="D45" t="s">
        <v>11</v>
      </c>
      <c r="E45" t="s">
        <v>50</v>
      </c>
      <c r="F45" s="14">
        <v>34561</v>
      </c>
      <c r="G45" s="5">
        <f t="shared" si="0"/>
        <v>22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x14ac:dyDescent="0.25">
      <c r="A46" s="17">
        <v>6</v>
      </c>
      <c r="B46" s="1" t="s">
        <v>25</v>
      </c>
      <c r="C46" t="s">
        <v>172</v>
      </c>
      <c r="D46" t="s">
        <v>12</v>
      </c>
      <c r="E46" t="s">
        <v>51</v>
      </c>
      <c r="F46" s="14">
        <v>34756</v>
      </c>
      <c r="G46" s="5">
        <f t="shared" si="0"/>
        <v>22</v>
      </c>
      <c r="H46" s="5">
        <f>SUM(G42:G46)/5</f>
        <v>21.2</v>
      </c>
      <c r="I46" s="5">
        <f>MIN(G42:G46)</f>
        <v>18</v>
      </c>
      <c r="J46" s="5">
        <f>MAX(G42:G46)</f>
        <v>22</v>
      </c>
      <c r="K46" s="5">
        <f>MEDIAN(G42:G46)</f>
        <v>22</v>
      </c>
      <c r="L46" s="5">
        <f>_xlfn.STDEV.S(G42:G46)</f>
        <v>1.7888543819998317</v>
      </c>
      <c r="M46" s="5">
        <f>J46-I46</f>
        <v>4</v>
      </c>
    </row>
    <row r="47" spans="1:13" x14ac:dyDescent="0.25">
      <c r="A47" s="18">
        <v>5</v>
      </c>
      <c r="B47" s="2" t="s">
        <v>16</v>
      </c>
      <c r="C47" s="3" t="s">
        <v>90</v>
      </c>
      <c r="D47" s="3" t="s">
        <v>8</v>
      </c>
      <c r="E47" s="3" t="s">
        <v>27</v>
      </c>
      <c r="F47" s="11">
        <v>35249</v>
      </c>
      <c r="G47" s="5">
        <f t="shared" si="0"/>
        <v>20</v>
      </c>
      <c r="H47" s="5"/>
      <c r="I47" s="5"/>
      <c r="J47" s="5"/>
      <c r="K47" s="5"/>
      <c r="L47" s="5"/>
      <c r="M47" s="5"/>
    </row>
    <row r="48" spans="1:13" x14ac:dyDescent="0.25">
      <c r="A48" s="17">
        <v>5</v>
      </c>
      <c r="B48" s="1" t="s">
        <v>16</v>
      </c>
      <c r="C48" t="s">
        <v>90</v>
      </c>
      <c r="D48" t="s">
        <v>9</v>
      </c>
      <c r="E48" t="s">
        <v>190</v>
      </c>
      <c r="F48" s="14">
        <v>35352</v>
      </c>
      <c r="G48" s="5">
        <f t="shared" si="0"/>
        <v>20</v>
      </c>
      <c r="H48" s="5"/>
      <c r="I48" s="5"/>
      <c r="J48" s="5"/>
      <c r="K48" s="5"/>
      <c r="L48" s="5"/>
      <c r="M48" s="5"/>
    </row>
    <row r="49" spans="1:13" x14ac:dyDescent="0.25">
      <c r="A49" s="17">
        <v>5</v>
      </c>
      <c r="B49" s="1" t="s">
        <v>16</v>
      </c>
      <c r="C49" t="s">
        <v>90</v>
      </c>
      <c r="D49" t="s">
        <v>10</v>
      </c>
      <c r="E49" t="s">
        <v>170</v>
      </c>
      <c r="F49" s="14">
        <v>34184</v>
      </c>
      <c r="G49" s="5">
        <f t="shared" si="0"/>
        <v>23</v>
      </c>
      <c r="H49" s="5"/>
      <c r="I49" s="5"/>
      <c r="J49" s="5"/>
      <c r="K49" s="5"/>
      <c r="L49" s="5"/>
      <c r="M49" s="5"/>
    </row>
    <row r="50" spans="1:13" x14ac:dyDescent="0.25">
      <c r="A50" s="17">
        <v>5</v>
      </c>
      <c r="B50" s="1" t="s">
        <v>16</v>
      </c>
      <c r="C50" t="s">
        <v>90</v>
      </c>
      <c r="D50" t="s">
        <v>11</v>
      </c>
      <c r="E50" t="s">
        <v>182</v>
      </c>
      <c r="F50" s="14">
        <v>35558</v>
      </c>
      <c r="G50" s="5">
        <f t="shared" si="0"/>
        <v>20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x14ac:dyDescent="0.25">
      <c r="A51" s="17">
        <v>5</v>
      </c>
      <c r="B51" s="1" t="s">
        <v>16</v>
      </c>
      <c r="C51" t="s">
        <v>90</v>
      </c>
      <c r="D51" t="s">
        <v>12</v>
      </c>
      <c r="E51" t="s">
        <v>175</v>
      </c>
      <c r="F51" s="14">
        <v>35479</v>
      </c>
      <c r="G51" s="5">
        <f t="shared" si="0"/>
        <v>20</v>
      </c>
      <c r="H51" s="5">
        <f>SUM(G47:G51)/5</f>
        <v>20.6</v>
      </c>
      <c r="I51" s="5">
        <f>MIN(G47:G51)</f>
        <v>20</v>
      </c>
      <c r="J51" s="5">
        <f>MAX(G47:G51)</f>
        <v>23</v>
      </c>
      <c r="K51" s="5">
        <f>MEDIAN(G47:G51)</f>
        <v>20</v>
      </c>
      <c r="L51" s="5">
        <f>_xlfn.STDEV.S(G47:G51)</f>
        <v>1.3416407864998738</v>
      </c>
      <c r="M51" s="5">
        <f>J51-I51</f>
        <v>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31684-7D9C-4B0B-A9A4-7E4922343D04}">
  <dimension ref="A1:M51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13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G1" s="6"/>
      <c r="H1" s="12">
        <v>43120</v>
      </c>
      <c r="I1" s="6"/>
      <c r="J1" s="6"/>
      <c r="K1" s="6"/>
      <c r="L1" s="6"/>
      <c r="M1" s="6"/>
    </row>
    <row r="2" spans="1:13" x14ac:dyDescent="0.25">
      <c r="A2" s="16">
        <v>4</v>
      </c>
      <c r="B2" s="7" t="s">
        <v>78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51" si="0">DATEDIF(F2,$H$1,"Y")</f>
        <v>22</v>
      </c>
      <c r="H2" s="5"/>
      <c r="I2" s="5"/>
      <c r="J2" s="5"/>
      <c r="K2" s="5"/>
      <c r="L2" s="5"/>
      <c r="M2" s="5"/>
    </row>
    <row r="3" spans="1:13" x14ac:dyDescent="0.25">
      <c r="A3" s="17">
        <v>4</v>
      </c>
      <c r="B3" s="1" t="s">
        <v>78</v>
      </c>
      <c r="C3" t="s">
        <v>0</v>
      </c>
      <c r="D3" t="s">
        <v>9</v>
      </c>
      <c r="E3" t="s">
        <v>67</v>
      </c>
      <c r="F3" s="14">
        <v>33368</v>
      </c>
      <c r="G3" s="5">
        <f t="shared" si="0"/>
        <v>26</v>
      </c>
      <c r="H3" s="5"/>
      <c r="I3" s="5"/>
      <c r="J3" s="5"/>
      <c r="K3" s="5"/>
      <c r="L3" s="5"/>
      <c r="M3" s="5"/>
    </row>
    <row r="4" spans="1:13" x14ac:dyDescent="0.25">
      <c r="A4" s="17">
        <v>4</v>
      </c>
      <c r="B4" s="1" t="s">
        <v>78</v>
      </c>
      <c r="C4" t="s">
        <v>0</v>
      </c>
      <c r="D4" t="s">
        <v>10</v>
      </c>
      <c r="E4" t="s">
        <v>54</v>
      </c>
      <c r="F4" s="14">
        <v>35352</v>
      </c>
      <c r="G4" s="5">
        <f t="shared" si="0"/>
        <v>21</v>
      </c>
      <c r="H4" s="5"/>
      <c r="I4" s="5"/>
      <c r="J4" s="5"/>
      <c r="K4" s="5"/>
      <c r="L4" s="5"/>
      <c r="M4" s="5"/>
    </row>
    <row r="5" spans="1:13" x14ac:dyDescent="0.25">
      <c r="A5" s="17">
        <v>4</v>
      </c>
      <c r="B5" s="1" t="s">
        <v>78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24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x14ac:dyDescent="0.25">
      <c r="A6" s="17">
        <v>4</v>
      </c>
      <c r="B6" s="1" t="s">
        <v>78</v>
      </c>
      <c r="C6" t="s">
        <v>0</v>
      </c>
      <c r="D6" t="s">
        <v>12</v>
      </c>
      <c r="E6" t="s">
        <v>61</v>
      </c>
      <c r="F6" s="14">
        <v>34665</v>
      </c>
      <c r="G6" s="5">
        <f t="shared" si="0"/>
        <v>23</v>
      </c>
      <c r="H6" s="5">
        <f>SUM(G2:G6)/5</f>
        <v>23.2</v>
      </c>
      <c r="I6" s="5">
        <f>MIN(G2:G6)</f>
        <v>21</v>
      </c>
      <c r="J6" s="5">
        <f>MAX(G2:G6)</f>
        <v>26</v>
      </c>
      <c r="K6" s="5">
        <f>MEDIAN(G2:G6)</f>
        <v>23</v>
      </c>
      <c r="L6" s="5">
        <f>_xlfn.STDEV.S(G2:G6)</f>
        <v>1.9235384061671346</v>
      </c>
      <c r="M6" s="5">
        <f>J6-I6</f>
        <v>5</v>
      </c>
    </row>
    <row r="7" spans="1:13" x14ac:dyDescent="0.25">
      <c r="A7" s="18">
        <v>5</v>
      </c>
      <c r="B7" s="2" t="s">
        <v>25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20</v>
      </c>
      <c r="H7" s="5"/>
      <c r="I7" s="5"/>
      <c r="J7" s="5"/>
      <c r="K7" s="5"/>
      <c r="L7" s="5"/>
      <c r="M7" s="5"/>
    </row>
    <row r="8" spans="1:13" x14ac:dyDescent="0.25">
      <c r="A8" s="17">
        <v>5</v>
      </c>
      <c r="B8" s="1" t="s">
        <v>25</v>
      </c>
      <c r="C8" t="s">
        <v>14</v>
      </c>
      <c r="D8" t="s">
        <v>9</v>
      </c>
      <c r="E8" t="s">
        <v>33</v>
      </c>
      <c r="F8" s="14">
        <v>35066</v>
      </c>
      <c r="G8" s="5">
        <f t="shared" si="0"/>
        <v>22</v>
      </c>
      <c r="H8" s="5"/>
      <c r="I8" s="5"/>
      <c r="J8" s="5"/>
      <c r="K8" s="5"/>
      <c r="L8" s="5"/>
      <c r="M8" s="5"/>
    </row>
    <row r="9" spans="1:13" x14ac:dyDescent="0.25">
      <c r="A9" s="17">
        <v>5</v>
      </c>
      <c r="B9" s="1" t="s">
        <v>25</v>
      </c>
      <c r="C9" t="s">
        <v>14</v>
      </c>
      <c r="D9" t="s">
        <v>10</v>
      </c>
      <c r="E9" t="s">
        <v>68</v>
      </c>
      <c r="F9" s="14">
        <v>34700</v>
      </c>
      <c r="G9" s="5">
        <f t="shared" si="0"/>
        <v>23</v>
      </c>
      <c r="H9" s="5"/>
      <c r="I9" s="5"/>
      <c r="J9" s="5"/>
      <c r="K9" s="5"/>
      <c r="L9" s="5"/>
      <c r="M9" s="5"/>
    </row>
    <row r="10" spans="1:13" x14ac:dyDescent="0.25">
      <c r="A10" s="17">
        <v>5</v>
      </c>
      <c r="B10" s="1" t="s">
        <v>25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23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x14ac:dyDescent="0.25">
      <c r="A11" s="17">
        <v>5</v>
      </c>
      <c r="B11" s="1" t="s">
        <v>25</v>
      </c>
      <c r="C11" t="s">
        <v>14</v>
      </c>
      <c r="D11" t="s">
        <v>12</v>
      </c>
      <c r="E11" t="s">
        <v>75</v>
      </c>
      <c r="F11" s="14">
        <v>35471</v>
      </c>
      <c r="G11" s="5">
        <f t="shared" si="0"/>
        <v>20</v>
      </c>
      <c r="H11" s="5">
        <f>SUM(G7:G11)/5</f>
        <v>21.6</v>
      </c>
      <c r="I11" s="5">
        <f>MIN(G7:G11)</f>
        <v>20</v>
      </c>
      <c r="J11" s="5">
        <f>MAX(G7:G11)</f>
        <v>23</v>
      </c>
      <c r="K11" s="5">
        <f>MEDIAN(G7:G11)</f>
        <v>22</v>
      </c>
      <c r="L11" s="5">
        <f>_xlfn.STDEV.S(G7:G11)</f>
        <v>1.51657508881031</v>
      </c>
      <c r="M11" s="5">
        <f>J11-I11</f>
        <v>3</v>
      </c>
    </row>
    <row r="12" spans="1:13" x14ac:dyDescent="0.25">
      <c r="A12" s="18">
        <v>3</v>
      </c>
      <c r="B12" s="2" t="s">
        <v>25</v>
      </c>
      <c r="C12" s="3" t="s">
        <v>1</v>
      </c>
      <c r="D12" s="3" t="s">
        <v>8</v>
      </c>
      <c r="E12" s="3" t="s">
        <v>57</v>
      </c>
      <c r="F12" s="11">
        <v>34839</v>
      </c>
      <c r="G12" s="5">
        <f t="shared" si="0"/>
        <v>22</v>
      </c>
      <c r="H12" s="5"/>
      <c r="I12" s="5"/>
      <c r="J12" s="5"/>
      <c r="K12" s="5"/>
      <c r="L12" s="5"/>
      <c r="M12" s="5"/>
    </row>
    <row r="13" spans="1:13" x14ac:dyDescent="0.25">
      <c r="A13" s="17">
        <v>3</v>
      </c>
      <c r="B13" s="1" t="s">
        <v>25</v>
      </c>
      <c r="C13" t="s">
        <v>1</v>
      </c>
      <c r="D13" t="s">
        <v>9</v>
      </c>
      <c r="E13" t="s">
        <v>84</v>
      </c>
      <c r="F13" s="14">
        <v>36302</v>
      </c>
      <c r="G13" s="5">
        <f t="shared" si="0"/>
        <v>18</v>
      </c>
      <c r="H13" s="5"/>
      <c r="I13" s="5"/>
      <c r="J13" s="5"/>
      <c r="K13" s="5"/>
      <c r="L13" s="5"/>
      <c r="M13" s="5"/>
    </row>
    <row r="14" spans="1:13" x14ac:dyDescent="0.25">
      <c r="A14" s="17">
        <v>3</v>
      </c>
      <c r="B14" s="1" t="s">
        <v>25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21</v>
      </c>
      <c r="H14" s="5"/>
      <c r="I14" s="5"/>
      <c r="J14" s="5"/>
      <c r="K14" s="5"/>
      <c r="L14" s="5"/>
      <c r="M14" s="5"/>
    </row>
    <row r="15" spans="1:13" x14ac:dyDescent="0.25">
      <c r="A15" s="17">
        <v>3</v>
      </c>
      <c r="B15" s="1" t="s">
        <v>25</v>
      </c>
      <c r="C15" t="s">
        <v>1</v>
      </c>
      <c r="D15" t="s">
        <v>11</v>
      </c>
      <c r="E15" t="s">
        <v>87</v>
      </c>
      <c r="F15" s="14">
        <v>35605</v>
      </c>
      <c r="G15" s="5">
        <f t="shared" si="0"/>
        <v>20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x14ac:dyDescent="0.25">
      <c r="A16" s="17">
        <v>3</v>
      </c>
      <c r="B16" s="1" t="s">
        <v>25</v>
      </c>
      <c r="C16" t="s">
        <v>1</v>
      </c>
      <c r="D16" t="s">
        <v>12</v>
      </c>
      <c r="E16" t="s">
        <v>193</v>
      </c>
      <c r="F16" s="14">
        <v>34612</v>
      </c>
      <c r="G16" s="5">
        <f t="shared" si="0"/>
        <v>23</v>
      </c>
      <c r="H16" s="5">
        <f>SUM(G12:G16)/5</f>
        <v>20.8</v>
      </c>
      <c r="I16" s="5">
        <f>MIN(G12:G16)</f>
        <v>18</v>
      </c>
      <c r="J16" s="5">
        <f>MAX(G12:G16)</f>
        <v>23</v>
      </c>
      <c r="K16" s="5">
        <f>MEDIAN(G12:G16)</f>
        <v>21</v>
      </c>
      <c r="L16" s="5">
        <f>_xlfn.STDEV.S(G12:G16)</f>
        <v>1.9235384061671346</v>
      </c>
      <c r="M16" s="5">
        <f>J16-I16</f>
        <v>5</v>
      </c>
    </row>
    <row r="17" spans="1:13" x14ac:dyDescent="0.25">
      <c r="A17" s="18">
        <v>8</v>
      </c>
      <c r="B17" s="2" t="s">
        <v>26</v>
      </c>
      <c r="C17" s="3" t="s">
        <v>17</v>
      </c>
      <c r="D17" s="3" t="s">
        <v>8</v>
      </c>
      <c r="E17" s="3" t="s">
        <v>180</v>
      </c>
      <c r="F17" s="11">
        <v>33829</v>
      </c>
      <c r="G17" s="5">
        <f t="shared" si="0"/>
        <v>25</v>
      </c>
      <c r="H17" s="5"/>
      <c r="I17" s="5"/>
      <c r="J17" s="5"/>
      <c r="K17" s="5"/>
      <c r="L17" s="5"/>
      <c r="M17" s="5"/>
    </row>
    <row r="18" spans="1:13" x14ac:dyDescent="0.25">
      <c r="A18" s="17">
        <v>8</v>
      </c>
      <c r="B18" s="1" t="s">
        <v>26</v>
      </c>
      <c r="C18" t="s">
        <v>17</v>
      </c>
      <c r="D18" t="s">
        <v>9</v>
      </c>
      <c r="E18" t="s">
        <v>28</v>
      </c>
      <c r="F18" s="14">
        <v>34914</v>
      </c>
      <c r="G18" s="5">
        <f t="shared" si="0"/>
        <v>22</v>
      </c>
      <c r="H18" s="5"/>
      <c r="I18" s="5"/>
      <c r="J18" s="5"/>
      <c r="K18" s="5"/>
      <c r="L18" s="5"/>
      <c r="M18" s="5"/>
    </row>
    <row r="19" spans="1:13" x14ac:dyDescent="0.25">
      <c r="A19" s="17">
        <v>8</v>
      </c>
      <c r="B19" s="1" t="s">
        <v>26</v>
      </c>
      <c r="C19" t="s">
        <v>17</v>
      </c>
      <c r="D19" t="s">
        <v>10</v>
      </c>
      <c r="E19" t="s">
        <v>192</v>
      </c>
      <c r="F19" s="14">
        <v>35120</v>
      </c>
      <c r="G19" s="5">
        <f t="shared" si="0"/>
        <v>21</v>
      </c>
      <c r="H19" s="5"/>
      <c r="I19" s="5"/>
      <c r="J19" s="5"/>
      <c r="K19" s="5"/>
      <c r="L19" s="5"/>
      <c r="M19" s="5"/>
    </row>
    <row r="20" spans="1:13" x14ac:dyDescent="0.25">
      <c r="A20" s="17">
        <v>8</v>
      </c>
      <c r="B20" s="1" t="s">
        <v>26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22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x14ac:dyDescent="0.25">
      <c r="A21" s="17">
        <v>8</v>
      </c>
      <c r="B21" s="1" t="s">
        <v>26</v>
      </c>
      <c r="C21" t="s">
        <v>17</v>
      </c>
      <c r="D21" t="s">
        <v>12</v>
      </c>
      <c r="E21" t="s">
        <v>92</v>
      </c>
      <c r="F21" s="14">
        <v>35016</v>
      </c>
      <c r="G21" s="5">
        <f t="shared" si="0"/>
        <v>22</v>
      </c>
      <c r="H21" s="5">
        <f>SUM(G17:G21)/5</f>
        <v>22.4</v>
      </c>
      <c r="I21" s="5">
        <f>MIN(G17:G21)</f>
        <v>21</v>
      </c>
      <c r="J21" s="5">
        <f>MAX(G17:G21)</f>
        <v>25</v>
      </c>
      <c r="K21" s="5">
        <f>MEDIAN(G17:G21)</f>
        <v>22</v>
      </c>
      <c r="L21" s="5">
        <f>_xlfn.STDEV.S(G17:G21)</f>
        <v>1.51657508881031</v>
      </c>
      <c r="M21" s="5">
        <f>J21-I21</f>
        <v>4</v>
      </c>
    </row>
    <row r="22" spans="1:13" x14ac:dyDescent="0.25">
      <c r="A22" s="18">
        <v>10</v>
      </c>
      <c r="B22" s="2" t="s">
        <v>26</v>
      </c>
      <c r="C22" s="3" t="s">
        <v>18</v>
      </c>
      <c r="D22" s="3" t="s">
        <v>8</v>
      </c>
      <c r="E22" s="3" t="s">
        <v>189</v>
      </c>
      <c r="F22" s="11">
        <v>35878</v>
      </c>
      <c r="G22" s="5">
        <f t="shared" si="0"/>
        <v>19</v>
      </c>
      <c r="H22" s="5"/>
      <c r="I22" s="5"/>
      <c r="J22" s="5"/>
      <c r="K22" s="5"/>
      <c r="L22" s="5"/>
      <c r="M22" s="5"/>
    </row>
    <row r="23" spans="1:13" x14ac:dyDescent="0.25">
      <c r="A23" s="17">
        <v>10</v>
      </c>
      <c r="B23" s="1" t="s">
        <v>26</v>
      </c>
      <c r="C23" t="s">
        <v>18</v>
      </c>
      <c r="D23" t="s">
        <v>9</v>
      </c>
      <c r="E23" t="s">
        <v>58</v>
      </c>
      <c r="F23" s="14">
        <v>36397</v>
      </c>
      <c r="G23" s="5">
        <f t="shared" si="0"/>
        <v>18</v>
      </c>
      <c r="H23" s="5"/>
      <c r="I23" s="5"/>
      <c r="J23" s="5"/>
      <c r="K23" s="5"/>
      <c r="L23" s="5"/>
      <c r="M23" s="5"/>
    </row>
    <row r="24" spans="1:13" x14ac:dyDescent="0.25">
      <c r="A24" s="17">
        <v>10</v>
      </c>
      <c r="B24" s="1" t="s">
        <v>26</v>
      </c>
      <c r="C24" t="s">
        <v>18</v>
      </c>
      <c r="D24" t="s">
        <v>10</v>
      </c>
      <c r="E24" t="s">
        <v>183</v>
      </c>
      <c r="F24" s="14">
        <v>33867</v>
      </c>
      <c r="G24" s="5">
        <f t="shared" si="0"/>
        <v>25</v>
      </c>
      <c r="H24" s="5"/>
      <c r="I24" s="5"/>
      <c r="J24" s="5"/>
      <c r="K24" s="5"/>
      <c r="L24" s="5"/>
      <c r="M24" s="5"/>
    </row>
    <row r="25" spans="1:13" x14ac:dyDescent="0.25">
      <c r="A25" s="17">
        <v>10</v>
      </c>
      <c r="B25" s="1" t="s">
        <v>26</v>
      </c>
      <c r="C25" t="s">
        <v>18</v>
      </c>
      <c r="D25" t="s">
        <v>11</v>
      </c>
      <c r="E25" t="s">
        <v>60</v>
      </c>
      <c r="F25" s="14">
        <v>35786</v>
      </c>
      <c r="G25" s="5">
        <f t="shared" si="0"/>
        <v>20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x14ac:dyDescent="0.25">
      <c r="A26" s="17">
        <v>10</v>
      </c>
      <c r="B26" s="1" t="s">
        <v>26</v>
      </c>
      <c r="C26" t="s">
        <v>18</v>
      </c>
      <c r="D26" t="s">
        <v>12</v>
      </c>
      <c r="E26" t="s">
        <v>187</v>
      </c>
      <c r="F26" s="14">
        <v>35608</v>
      </c>
      <c r="G26" s="5">
        <f t="shared" si="0"/>
        <v>20</v>
      </c>
      <c r="H26" s="5">
        <f>SUM(G22:G26)/5</f>
        <v>20.399999999999999</v>
      </c>
      <c r="I26" s="5">
        <f>MIN(G22:G26)</f>
        <v>18</v>
      </c>
      <c r="J26" s="5">
        <f>MAX(G22:G26)</f>
        <v>25</v>
      </c>
      <c r="K26" s="5">
        <f>MEDIAN(G22:G26)</f>
        <v>20</v>
      </c>
      <c r="L26" s="5">
        <f>_xlfn.STDEV.S(G22:G26)</f>
        <v>2.7018512172212508</v>
      </c>
      <c r="M26" s="5">
        <f>J26-I26</f>
        <v>7</v>
      </c>
    </row>
    <row r="27" spans="1:13" x14ac:dyDescent="0.25">
      <c r="A27" s="18">
        <v>2</v>
      </c>
      <c r="B27" s="2" t="s">
        <v>15</v>
      </c>
      <c r="C27" s="3" t="s">
        <v>19</v>
      </c>
      <c r="D27" s="3" t="s">
        <v>8</v>
      </c>
      <c r="E27" s="3" t="s">
        <v>37</v>
      </c>
      <c r="F27" s="11">
        <v>35789</v>
      </c>
      <c r="G27" s="5">
        <f t="shared" si="0"/>
        <v>20</v>
      </c>
      <c r="H27" s="5"/>
      <c r="I27" s="5"/>
      <c r="J27" s="5"/>
      <c r="K27" s="5"/>
      <c r="L27" s="5"/>
      <c r="M27" s="5"/>
    </row>
    <row r="28" spans="1:13" x14ac:dyDescent="0.25">
      <c r="A28" s="17">
        <v>2</v>
      </c>
      <c r="B28" s="1" t="s">
        <v>15</v>
      </c>
      <c r="C28" t="s">
        <v>19</v>
      </c>
      <c r="D28" t="s">
        <v>9</v>
      </c>
      <c r="E28" t="s">
        <v>103</v>
      </c>
      <c r="F28" s="14">
        <v>35895</v>
      </c>
      <c r="G28" s="5">
        <f t="shared" si="0"/>
        <v>19</v>
      </c>
      <c r="H28" s="5"/>
      <c r="I28" s="5"/>
      <c r="J28" s="5"/>
      <c r="K28" s="5"/>
      <c r="L28" s="5"/>
      <c r="M28" s="5"/>
    </row>
    <row r="29" spans="1:13" x14ac:dyDescent="0.25">
      <c r="A29" s="17">
        <v>2</v>
      </c>
      <c r="B29" s="1" t="s">
        <v>15</v>
      </c>
      <c r="C29" t="s">
        <v>19</v>
      </c>
      <c r="D29" t="s">
        <v>10</v>
      </c>
      <c r="E29" t="s">
        <v>49</v>
      </c>
      <c r="F29" s="14">
        <v>35040</v>
      </c>
      <c r="G29" s="5">
        <f t="shared" si="0"/>
        <v>22</v>
      </c>
      <c r="H29" s="5"/>
      <c r="I29" s="5"/>
      <c r="J29" s="5"/>
      <c r="K29" s="5"/>
      <c r="L29" s="5"/>
      <c r="M29" s="5"/>
    </row>
    <row r="30" spans="1:13" x14ac:dyDescent="0.25">
      <c r="A30" s="17">
        <v>2</v>
      </c>
      <c r="B30" s="1" t="s">
        <v>15</v>
      </c>
      <c r="C30" t="s">
        <v>19</v>
      </c>
      <c r="D30" t="s">
        <v>11</v>
      </c>
      <c r="E30" t="s">
        <v>182</v>
      </c>
      <c r="F30" s="14">
        <v>35558</v>
      </c>
      <c r="G30" s="5">
        <f t="shared" si="0"/>
        <v>20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x14ac:dyDescent="0.25">
      <c r="A31" s="17">
        <v>2</v>
      </c>
      <c r="B31" s="1" t="s">
        <v>15</v>
      </c>
      <c r="C31" t="s">
        <v>19</v>
      </c>
      <c r="D31" t="s">
        <v>12</v>
      </c>
      <c r="E31" t="s">
        <v>175</v>
      </c>
      <c r="F31" s="14">
        <v>35479</v>
      </c>
      <c r="G31" s="5">
        <f t="shared" si="0"/>
        <v>20</v>
      </c>
      <c r="H31" s="5">
        <f>SUM(G27:G31)/5</f>
        <v>20.2</v>
      </c>
      <c r="I31" s="5">
        <f>MIN(G27:G31)</f>
        <v>19</v>
      </c>
      <c r="J31" s="5">
        <f>MAX(G27:G31)</f>
        <v>22</v>
      </c>
      <c r="K31" s="5">
        <f>MEDIAN(G27:G31)</f>
        <v>20</v>
      </c>
      <c r="L31" s="5">
        <f>_xlfn.STDEV.S(G27:G31)</f>
        <v>1.0954451150103324</v>
      </c>
      <c r="M31" s="5">
        <f>J31-I31</f>
        <v>3</v>
      </c>
    </row>
    <row r="32" spans="1:13" x14ac:dyDescent="0.25">
      <c r="A32" s="18">
        <v>7</v>
      </c>
      <c r="B32" s="2" t="s">
        <v>26</v>
      </c>
      <c r="C32" s="3" t="s">
        <v>20</v>
      </c>
      <c r="D32" s="3" t="s">
        <v>8</v>
      </c>
      <c r="E32" s="3" t="s">
        <v>42</v>
      </c>
      <c r="F32" s="11">
        <v>34650</v>
      </c>
      <c r="G32" s="5">
        <f t="shared" si="0"/>
        <v>23</v>
      </c>
      <c r="H32" s="5"/>
      <c r="I32" s="5"/>
      <c r="J32" s="5"/>
      <c r="K32" s="5"/>
      <c r="L32" s="5"/>
      <c r="M32" s="5"/>
    </row>
    <row r="33" spans="1:13" x14ac:dyDescent="0.25">
      <c r="A33" s="17">
        <v>7</v>
      </c>
      <c r="B33" s="1" t="s">
        <v>26</v>
      </c>
      <c r="C33" t="s">
        <v>20</v>
      </c>
      <c r="D33" t="s">
        <v>9</v>
      </c>
      <c r="E33" t="s">
        <v>188</v>
      </c>
      <c r="F33" s="14">
        <v>34884</v>
      </c>
      <c r="G33" s="5">
        <f t="shared" si="0"/>
        <v>22</v>
      </c>
      <c r="H33" s="5"/>
      <c r="I33" s="5"/>
      <c r="J33" s="5"/>
      <c r="K33" s="5"/>
      <c r="L33" s="5"/>
      <c r="M33" s="5"/>
    </row>
    <row r="34" spans="1:13" x14ac:dyDescent="0.25">
      <c r="A34" s="17">
        <v>7</v>
      </c>
      <c r="B34" s="1" t="s">
        <v>26</v>
      </c>
      <c r="C34" t="s">
        <v>20</v>
      </c>
      <c r="D34" t="s">
        <v>10</v>
      </c>
      <c r="E34" t="s">
        <v>29</v>
      </c>
      <c r="F34" s="14">
        <v>34792</v>
      </c>
      <c r="G34" s="5">
        <f t="shared" si="0"/>
        <v>22</v>
      </c>
      <c r="H34" s="5"/>
      <c r="I34" s="5"/>
      <c r="J34" s="5"/>
      <c r="K34" s="5"/>
      <c r="L34" s="5"/>
      <c r="M34" s="5"/>
    </row>
    <row r="35" spans="1:13" x14ac:dyDescent="0.25">
      <c r="A35" s="17">
        <v>7</v>
      </c>
      <c r="B35" s="1" t="s">
        <v>26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0"/>
        <v>20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x14ac:dyDescent="0.25">
      <c r="A36" s="17">
        <v>7</v>
      </c>
      <c r="B36" s="1" t="s">
        <v>26</v>
      </c>
      <c r="C36" t="s">
        <v>20</v>
      </c>
      <c r="D36" t="s">
        <v>12</v>
      </c>
      <c r="E36" t="s">
        <v>46</v>
      </c>
      <c r="F36" s="14">
        <v>35325</v>
      </c>
      <c r="G36" s="5">
        <f t="shared" si="0"/>
        <v>21</v>
      </c>
      <c r="H36" s="5">
        <f>SUM(G32:G36)/5</f>
        <v>21.6</v>
      </c>
      <c r="I36" s="5">
        <f>MIN(G32:G36)</f>
        <v>20</v>
      </c>
      <c r="J36" s="5">
        <f>MAX(G32:G36)</f>
        <v>23</v>
      </c>
      <c r="K36" s="5">
        <f>MEDIAN(G32:G36)</f>
        <v>22</v>
      </c>
      <c r="L36" s="5">
        <f>_xlfn.STDEV.S(G32:G36)</f>
        <v>1.1401754250991381</v>
      </c>
      <c r="M36" s="5">
        <f>J36-I36</f>
        <v>3</v>
      </c>
    </row>
    <row r="37" spans="1:13" x14ac:dyDescent="0.25">
      <c r="A37" s="18">
        <v>9</v>
      </c>
      <c r="B37" s="2" t="s">
        <v>26</v>
      </c>
      <c r="C37" s="3" t="s">
        <v>21</v>
      </c>
      <c r="D37" s="3" t="s">
        <v>8</v>
      </c>
      <c r="E37" s="3" t="s">
        <v>177</v>
      </c>
      <c r="F37" s="11">
        <v>34592</v>
      </c>
      <c r="G37" s="5">
        <f t="shared" si="0"/>
        <v>23</v>
      </c>
      <c r="H37" s="5"/>
      <c r="I37" s="5"/>
      <c r="J37" s="5"/>
      <c r="K37" s="5"/>
      <c r="L37" s="5"/>
      <c r="M37" s="5"/>
    </row>
    <row r="38" spans="1:13" x14ac:dyDescent="0.25">
      <c r="A38" s="17">
        <v>9</v>
      </c>
      <c r="B38" s="1" t="s">
        <v>26</v>
      </c>
      <c r="C38" t="s">
        <v>21</v>
      </c>
      <c r="D38" t="s">
        <v>9</v>
      </c>
      <c r="E38" t="s">
        <v>72</v>
      </c>
      <c r="F38" s="14">
        <v>35425</v>
      </c>
      <c r="G38" s="5">
        <f t="shared" si="0"/>
        <v>21</v>
      </c>
      <c r="H38" s="5"/>
      <c r="I38" s="5"/>
      <c r="J38" s="5"/>
      <c r="K38" s="5"/>
      <c r="L38" s="5"/>
      <c r="M38" s="5"/>
    </row>
    <row r="39" spans="1:13" x14ac:dyDescent="0.25">
      <c r="A39" s="17">
        <v>9</v>
      </c>
      <c r="B39" s="1" t="s">
        <v>26</v>
      </c>
      <c r="C39" t="s">
        <v>21</v>
      </c>
      <c r="D39" t="s">
        <v>10</v>
      </c>
      <c r="E39" t="s">
        <v>44</v>
      </c>
      <c r="F39" s="14">
        <v>35730</v>
      </c>
      <c r="G39" s="5">
        <f t="shared" si="0"/>
        <v>20</v>
      </c>
      <c r="H39" s="5"/>
      <c r="I39" s="5"/>
      <c r="J39" s="5"/>
      <c r="K39" s="5"/>
      <c r="L39" s="5"/>
      <c r="M39" s="5"/>
    </row>
    <row r="40" spans="1:13" x14ac:dyDescent="0.25">
      <c r="A40" s="17">
        <v>9</v>
      </c>
      <c r="B40" s="1" t="s">
        <v>26</v>
      </c>
      <c r="C40" t="s">
        <v>21</v>
      </c>
      <c r="D40" t="s">
        <v>11</v>
      </c>
      <c r="E40" t="s">
        <v>65</v>
      </c>
      <c r="F40" s="14">
        <v>34535</v>
      </c>
      <c r="G40" s="5">
        <f t="shared" si="0"/>
        <v>23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x14ac:dyDescent="0.25">
      <c r="A41" s="17">
        <v>9</v>
      </c>
      <c r="B41" s="1" t="s">
        <v>26</v>
      </c>
      <c r="C41" t="s">
        <v>21</v>
      </c>
      <c r="D41" t="s">
        <v>12</v>
      </c>
      <c r="E41" t="s">
        <v>181</v>
      </c>
      <c r="F41" s="14">
        <v>32674</v>
      </c>
      <c r="G41" s="5">
        <f t="shared" si="0"/>
        <v>28</v>
      </c>
      <c r="H41" s="5">
        <f>SUM(G37:G41)/5</f>
        <v>23</v>
      </c>
      <c r="I41" s="5">
        <f>MIN(G37:G41)</f>
        <v>20</v>
      </c>
      <c r="J41" s="5">
        <f>MAX(G37:G41)</f>
        <v>28</v>
      </c>
      <c r="K41" s="5">
        <f>MEDIAN(G37:G41)</f>
        <v>23</v>
      </c>
      <c r="L41" s="5">
        <f>_xlfn.STDEV.S(G37:G41)</f>
        <v>3.082207001484488</v>
      </c>
      <c r="M41" s="5">
        <f>J41-I41</f>
        <v>8</v>
      </c>
    </row>
    <row r="42" spans="1:13" x14ac:dyDescent="0.25">
      <c r="A42" s="18">
        <v>6</v>
      </c>
      <c r="B42" s="2" t="s">
        <v>16</v>
      </c>
      <c r="C42" s="3" t="s">
        <v>22</v>
      </c>
      <c r="D42" s="3" t="s">
        <v>8</v>
      </c>
      <c r="E42" s="3" t="s">
        <v>47</v>
      </c>
      <c r="F42" s="11">
        <v>35789</v>
      </c>
      <c r="G42" s="5">
        <f t="shared" si="0"/>
        <v>20</v>
      </c>
      <c r="H42" s="5"/>
      <c r="I42" s="5"/>
      <c r="J42" s="5"/>
      <c r="K42" s="5"/>
      <c r="L42" s="5"/>
      <c r="M42" s="5"/>
    </row>
    <row r="43" spans="1:13" x14ac:dyDescent="0.25">
      <c r="A43" s="17">
        <v>6</v>
      </c>
      <c r="B43" s="1" t="s">
        <v>16</v>
      </c>
      <c r="C43" t="s">
        <v>22</v>
      </c>
      <c r="D43" t="s">
        <v>9</v>
      </c>
      <c r="E43" t="s">
        <v>38</v>
      </c>
      <c r="F43" s="14">
        <v>34714</v>
      </c>
      <c r="G43" s="5">
        <f t="shared" si="0"/>
        <v>23</v>
      </c>
      <c r="H43" s="5"/>
      <c r="I43" s="5"/>
      <c r="J43" s="5"/>
      <c r="K43" s="5"/>
      <c r="L43" s="5"/>
      <c r="M43" s="5"/>
    </row>
    <row r="44" spans="1:13" x14ac:dyDescent="0.25">
      <c r="A44" s="17">
        <v>6</v>
      </c>
      <c r="B44" s="1" t="s">
        <v>16</v>
      </c>
      <c r="C44" t="s">
        <v>22</v>
      </c>
      <c r="D44" t="s">
        <v>10</v>
      </c>
      <c r="E44" t="s">
        <v>191</v>
      </c>
      <c r="F44" s="14">
        <v>35331</v>
      </c>
      <c r="G44" s="5">
        <f t="shared" si="0"/>
        <v>21</v>
      </c>
      <c r="H44" s="5"/>
      <c r="I44" s="5"/>
      <c r="J44" s="5"/>
      <c r="K44" s="5"/>
      <c r="L44" s="5"/>
      <c r="M44" s="5"/>
    </row>
    <row r="45" spans="1:13" x14ac:dyDescent="0.25">
      <c r="A45" s="17">
        <v>6</v>
      </c>
      <c r="B45" s="1" t="s">
        <v>16</v>
      </c>
      <c r="C45" t="s">
        <v>22</v>
      </c>
      <c r="D45" t="s">
        <v>11</v>
      </c>
      <c r="E45" t="s">
        <v>50</v>
      </c>
      <c r="F45" s="14">
        <v>34561</v>
      </c>
      <c r="G45" s="5">
        <f t="shared" si="0"/>
        <v>23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x14ac:dyDescent="0.25">
      <c r="A46" s="17">
        <v>6</v>
      </c>
      <c r="B46" s="1" t="s">
        <v>16</v>
      </c>
      <c r="C46" t="s">
        <v>22</v>
      </c>
      <c r="D46" t="s">
        <v>12</v>
      </c>
      <c r="E46" t="s">
        <v>51</v>
      </c>
      <c r="F46" s="14">
        <v>34756</v>
      </c>
      <c r="G46" s="5">
        <f t="shared" si="0"/>
        <v>22</v>
      </c>
      <c r="H46" s="5">
        <f>SUM(G42:G46)/5</f>
        <v>21.8</v>
      </c>
      <c r="I46" s="5">
        <f>MIN(G42:G46)</f>
        <v>20</v>
      </c>
      <c r="J46" s="5">
        <f>MAX(G42:G46)</f>
        <v>23</v>
      </c>
      <c r="K46" s="5">
        <f>MEDIAN(G42:G46)</f>
        <v>22</v>
      </c>
      <c r="L46" s="5">
        <f>_xlfn.STDEV.S(G42:G46)</f>
        <v>1.3038404810405297</v>
      </c>
      <c r="M46" s="5">
        <f>J46-I46</f>
        <v>3</v>
      </c>
    </row>
    <row r="47" spans="1:13" x14ac:dyDescent="0.25">
      <c r="A47" s="18">
        <v>1</v>
      </c>
      <c r="B47" s="2" t="s">
        <v>24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0"/>
        <v>21</v>
      </c>
      <c r="H47" s="5"/>
      <c r="I47" s="5"/>
      <c r="J47" s="5"/>
      <c r="K47" s="5"/>
      <c r="L47" s="5"/>
      <c r="M47" s="5"/>
    </row>
    <row r="48" spans="1:13" x14ac:dyDescent="0.25">
      <c r="A48" s="17">
        <v>1</v>
      </c>
      <c r="B48" s="1" t="s">
        <v>24</v>
      </c>
      <c r="C48" t="s">
        <v>23</v>
      </c>
      <c r="D48" t="s">
        <v>9</v>
      </c>
      <c r="E48" t="s">
        <v>63</v>
      </c>
      <c r="F48" s="14">
        <v>34136</v>
      </c>
      <c r="G48" s="5">
        <f t="shared" si="0"/>
        <v>24</v>
      </c>
      <c r="H48" s="5"/>
      <c r="I48" s="5"/>
      <c r="J48" s="5"/>
      <c r="K48" s="5"/>
      <c r="L48" s="5"/>
      <c r="M48" s="5"/>
    </row>
    <row r="49" spans="1:13" x14ac:dyDescent="0.25">
      <c r="A49" s="17">
        <v>1</v>
      </c>
      <c r="B49" s="1" t="s">
        <v>24</v>
      </c>
      <c r="C49" t="s">
        <v>23</v>
      </c>
      <c r="D49" t="s">
        <v>10</v>
      </c>
      <c r="E49" t="s">
        <v>81</v>
      </c>
      <c r="F49" s="14">
        <v>34362</v>
      </c>
      <c r="G49" s="5">
        <f t="shared" si="0"/>
        <v>23</v>
      </c>
      <c r="H49" s="5"/>
      <c r="I49" s="5"/>
      <c r="J49" s="5"/>
      <c r="K49" s="5"/>
      <c r="L49" s="5"/>
      <c r="M49" s="5"/>
    </row>
    <row r="50" spans="1:13" x14ac:dyDescent="0.25">
      <c r="A50" s="17">
        <v>1</v>
      </c>
      <c r="B50" s="1" t="s">
        <v>24</v>
      </c>
      <c r="C50" t="s">
        <v>23</v>
      </c>
      <c r="D50" t="s">
        <v>11</v>
      </c>
      <c r="E50" t="s">
        <v>82</v>
      </c>
      <c r="F50" s="14">
        <v>35544</v>
      </c>
      <c r="G50" s="5">
        <f t="shared" si="0"/>
        <v>20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x14ac:dyDescent="0.25">
      <c r="A51" s="17">
        <v>1</v>
      </c>
      <c r="B51" s="1" t="s">
        <v>24</v>
      </c>
      <c r="C51" t="s">
        <v>23</v>
      </c>
      <c r="D51" t="s">
        <v>12</v>
      </c>
      <c r="E51" t="s">
        <v>31</v>
      </c>
      <c r="F51" s="14">
        <v>33855</v>
      </c>
      <c r="G51" s="5">
        <f t="shared" si="0"/>
        <v>25</v>
      </c>
      <c r="H51" s="5">
        <f>SUM(G47:G51)/5</f>
        <v>22.6</v>
      </c>
      <c r="I51" s="5">
        <f>MIN(G47:G51)</f>
        <v>20</v>
      </c>
      <c r="J51" s="5">
        <f>MAX(G47:G51)</f>
        <v>25</v>
      </c>
      <c r="K51" s="5">
        <f>MEDIAN(G47:G51)</f>
        <v>23</v>
      </c>
      <c r="L51" s="5">
        <f>_xlfn.STDEV.S(G47:G51)</f>
        <v>2.0736441353327724</v>
      </c>
      <c r="M51" s="5">
        <f>J51-I51</f>
        <v>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2782-E4DF-4141-A8C3-D4D9825D92EC}">
  <dimension ref="A1:M51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13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G1" s="6"/>
      <c r="H1" s="12">
        <v>43267</v>
      </c>
      <c r="I1" s="6"/>
      <c r="J1" s="6"/>
      <c r="K1" s="6"/>
      <c r="L1" s="6"/>
      <c r="M1" s="6"/>
    </row>
    <row r="2" spans="1:13" x14ac:dyDescent="0.25">
      <c r="A2" s="16">
        <v>1</v>
      </c>
      <c r="B2" s="7" t="s">
        <v>78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51" si="0">DATEDIF(F2,$H$1,"Y")</f>
        <v>23</v>
      </c>
      <c r="H2" s="5"/>
      <c r="I2" s="5"/>
      <c r="J2" s="5"/>
      <c r="K2" s="5"/>
      <c r="L2" s="5"/>
      <c r="M2" s="5"/>
    </row>
    <row r="3" spans="1:13" x14ac:dyDescent="0.25">
      <c r="A3" s="17">
        <v>1</v>
      </c>
      <c r="B3" s="1" t="s">
        <v>78</v>
      </c>
      <c r="C3" t="s">
        <v>0</v>
      </c>
      <c r="D3" t="s">
        <v>9</v>
      </c>
      <c r="E3" t="s">
        <v>67</v>
      </c>
      <c r="F3" s="14">
        <v>33368</v>
      </c>
      <c r="G3" s="5">
        <f t="shared" si="0"/>
        <v>27</v>
      </c>
      <c r="H3" s="5"/>
      <c r="I3" s="5"/>
      <c r="J3" s="5"/>
      <c r="K3" s="5"/>
      <c r="L3" s="5"/>
      <c r="M3" s="5"/>
    </row>
    <row r="4" spans="1:13" x14ac:dyDescent="0.25">
      <c r="A4" s="17">
        <v>1</v>
      </c>
      <c r="B4" s="1" t="s">
        <v>78</v>
      </c>
      <c r="C4" t="s">
        <v>0</v>
      </c>
      <c r="D4" t="s">
        <v>10</v>
      </c>
      <c r="E4" t="s">
        <v>54</v>
      </c>
      <c r="F4" s="14">
        <v>35352</v>
      </c>
      <c r="G4" s="5">
        <f t="shared" si="0"/>
        <v>21</v>
      </c>
      <c r="H4" s="5"/>
      <c r="I4" s="5"/>
      <c r="J4" s="5"/>
      <c r="K4" s="5"/>
      <c r="L4" s="5"/>
      <c r="M4" s="5"/>
    </row>
    <row r="5" spans="1:13" x14ac:dyDescent="0.25">
      <c r="A5" s="17">
        <v>1</v>
      </c>
      <c r="B5" s="1" t="s">
        <v>78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24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x14ac:dyDescent="0.25">
      <c r="A6" s="17">
        <v>1</v>
      </c>
      <c r="B6" s="1" t="s">
        <v>78</v>
      </c>
      <c r="C6" t="s">
        <v>0</v>
      </c>
      <c r="D6" t="s">
        <v>12</v>
      </c>
      <c r="E6" t="s">
        <v>61</v>
      </c>
      <c r="F6" s="14">
        <v>34665</v>
      </c>
      <c r="G6" s="5">
        <f t="shared" si="0"/>
        <v>23</v>
      </c>
      <c r="H6" s="5">
        <f>SUM(G2:G6)/5</f>
        <v>23.6</v>
      </c>
      <c r="I6" s="5">
        <f>MIN(G2:G6)</f>
        <v>21</v>
      </c>
      <c r="J6" s="5">
        <f>MAX(G2:G6)</f>
        <v>27</v>
      </c>
      <c r="K6" s="5">
        <f>MEDIAN(G2:G6)</f>
        <v>23</v>
      </c>
      <c r="L6" s="5">
        <f>_xlfn.STDEV.S(G2:G6)</f>
        <v>2.1908902300206647</v>
      </c>
      <c r="M6" s="5">
        <f>J6-I6</f>
        <v>6</v>
      </c>
    </row>
    <row r="7" spans="1:13" x14ac:dyDescent="0.25">
      <c r="A7" s="18">
        <v>2</v>
      </c>
      <c r="B7" s="2" t="s">
        <v>24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20</v>
      </c>
      <c r="H7" s="5"/>
      <c r="I7" s="5"/>
      <c r="J7" s="5"/>
      <c r="K7" s="5"/>
      <c r="L7" s="5"/>
      <c r="M7" s="5"/>
    </row>
    <row r="8" spans="1:13" x14ac:dyDescent="0.25">
      <c r="A8" s="17">
        <v>2</v>
      </c>
      <c r="B8" s="1" t="s">
        <v>24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18</v>
      </c>
      <c r="H8" s="5"/>
      <c r="I8" s="5"/>
      <c r="J8" s="5"/>
      <c r="K8" s="5"/>
      <c r="L8" s="5"/>
      <c r="M8" s="5"/>
    </row>
    <row r="9" spans="1:13" x14ac:dyDescent="0.25">
      <c r="A9" s="17">
        <v>2</v>
      </c>
      <c r="B9" s="1" t="s">
        <v>24</v>
      </c>
      <c r="C9" t="s">
        <v>14</v>
      </c>
      <c r="D9" t="s">
        <v>10</v>
      </c>
      <c r="E9" t="s">
        <v>68</v>
      </c>
      <c r="F9" s="14">
        <v>34700</v>
      </c>
      <c r="G9" s="5">
        <f t="shared" si="0"/>
        <v>23</v>
      </c>
      <c r="H9" s="5"/>
      <c r="I9" s="5"/>
      <c r="J9" s="5"/>
      <c r="K9" s="5"/>
      <c r="L9" s="5"/>
      <c r="M9" s="5"/>
    </row>
    <row r="10" spans="1:13" x14ac:dyDescent="0.25">
      <c r="A10" s="17">
        <v>2</v>
      </c>
      <c r="B10" s="1" t="s">
        <v>24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24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x14ac:dyDescent="0.25">
      <c r="A11" s="17">
        <v>2</v>
      </c>
      <c r="B11" s="1" t="s">
        <v>24</v>
      </c>
      <c r="C11" t="s">
        <v>14</v>
      </c>
      <c r="D11" t="s">
        <v>12</v>
      </c>
      <c r="E11" t="s">
        <v>36</v>
      </c>
      <c r="F11" s="14">
        <v>36348</v>
      </c>
      <c r="G11" s="5">
        <f t="shared" si="0"/>
        <v>18</v>
      </c>
      <c r="H11" s="5">
        <f>SUM(G7:G11)/5</f>
        <v>20.6</v>
      </c>
      <c r="I11" s="5">
        <f>MIN(G7:G11)</f>
        <v>18</v>
      </c>
      <c r="J11" s="5">
        <f>MAX(G7:G11)</f>
        <v>24</v>
      </c>
      <c r="K11" s="5">
        <f>MEDIAN(G7:G11)</f>
        <v>20</v>
      </c>
      <c r="L11" s="5">
        <f>_xlfn.STDEV.S(G7:G11)</f>
        <v>2.7928480087537801</v>
      </c>
      <c r="M11" s="5">
        <f>J11-I11</f>
        <v>6</v>
      </c>
    </row>
    <row r="12" spans="1:13" x14ac:dyDescent="0.25">
      <c r="A12" s="18">
        <v>5</v>
      </c>
      <c r="B12" s="2" t="s">
        <v>15</v>
      </c>
      <c r="C12" s="3" t="s">
        <v>1</v>
      </c>
      <c r="D12" s="3" t="s">
        <v>8</v>
      </c>
      <c r="E12" s="3" t="s">
        <v>57</v>
      </c>
      <c r="F12" s="11">
        <v>34839</v>
      </c>
      <c r="G12" s="5">
        <f t="shared" si="0"/>
        <v>23</v>
      </c>
      <c r="H12" s="5"/>
      <c r="I12" s="5"/>
      <c r="J12" s="5"/>
      <c r="K12" s="5"/>
      <c r="L12" s="5"/>
      <c r="M12" s="5"/>
    </row>
    <row r="13" spans="1:13" x14ac:dyDescent="0.25">
      <c r="A13" s="17">
        <v>5</v>
      </c>
      <c r="B13" s="1" t="s">
        <v>15</v>
      </c>
      <c r="C13" t="s">
        <v>1</v>
      </c>
      <c r="D13" t="s">
        <v>9</v>
      </c>
      <c r="E13" t="s">
        <v>196</v>
      </c>
      <c r="F13" s="14">
        <v>36047</v>
      </c>
      <c r="G13" s="5">
        <f t="shared" si="0"/>
        <v>19</v>
      </c>
      <c r="H13" s="5"/>
      <c r="I13" s="5"/>
      <c r="J13" s="5"/>
      <c r="K13" s="5"/>
      <c r="L13" s="5"/>
      <c r="M13" s="5"/>
    </row>
    <row r="14" spans="1:13" x14ac:dyDescent="0.25">
      <c r="A14" s="17">
        <v>5</v>
      </c>
      <c r="B14" s="1" t="s">
        <v>15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22</v>
      </c>
      <c r="H14" s="5"/>
      <c r="I14" s="5"/>
      <c r="J14" s="5"/>
      <c r="K14" s="5"/>
      <c r="L14" s="5"/>
      <c r="M14" s="5"/>
    </row>
    <row r="15" spans="1:13" x14ac:dyDescent="0.25">
      <c r="A15" s="17">
        <v>5</v>
      </c>
      <c r="B15" s="1" t="s">
        <v>15</v>
      </c>
      <c r="C15" t="s">
        <v>1</v>
      </c>
      <c r="D15" t="s">
        <v>11</v>
      </c>
      <c r="E15" t="s">
        <v>87</v>
      </c>
      <c r="F15" s="14">
        <v>35605</v>
      </c>
      <c r="G15" s="5">
        <f t="shared" si="0"/>
        <v>20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x14ac:dyDescent="0.25">
      <c r="A16" s="17">
        <v>5</v>
      </c>
      <c r="B16" s="1" t="s">
        <v>15</v>
      </c>
      <c r="C16" t="s">
        <v>1</v>
      </c>
      <c r="D16" t="s">
        <v>12</v>
      </c>
      <c r="E16" t="s">
        <v>193</v>
      </c>
      <c r="F16" s="14">
        <v>34612</v>
      </c>
      <c r="G16" s="5">
        <f t="shared" si="0"/>
        <v>23</v>
      </c>
      <c r="H16" s="5">
        <f>SUM(G12:G16)/5</f>
        <v>21.4</v>
      </c>
      <c r="I16" s="5">
        <f>MIN(G12:G16)</f>
        <v>19</v>
      </c>
      <c r="J16" s="5">
        <f>MAX(G12:G16)</f>
        <v>23</v>
      </c>
      <c r="K16" s="5">
        <f>MEDIAN(G12:G16)</f>
        <v>22</v>
      </c>
      <c r="L16" s="5">
        <f>_xlfn.STDEV.S(G12:G16)</f>
        <v>1.8165902124584949</v>
      </c>
      <c r="M16" s="5">
        <f>J16-I16</f>
        <v>4</v>
      </c>
    </row>
    <row r="17" spans="1:13" x14ac:dyDescent="0.25">
      <c r="A17" s="18">
        <v>6</v>
      </c>
      <c r="B17" s="2" t="s">
        <v>25</v>
      </c>
      <c r="C17" s="3" t="s">
        <v>17</v>
      </c>
      <c r="D17" s="3" t="s">
        <v>8</v>
      </c>
      <c r="E17" s="3" t="s">
        <v>180</v>
      </c>
      <c r="F17" s="11">
        <v>33829</v>
      </c>
      <c r="G17" s="5">
        <f t="shared" si="0"/>
        <v>25</v>
      </c>
      <c r="H17" s="5"/>
      <c r="I17" s="5"/>
      <c r="J17" s="5"/>
      <c r="K17" s="5"/>
      <c r="L17" s="5"/>
      <c r="M17" s="5"/>
    </row>
    <row r="18" spans="1:13" x14ac:dyDescent="0.25">
      <c r="A18" s="17">
        <v>6</v>
      </c>
      <c r="B18" s="1" t="s">
        <v>25</v>
      </c>
      <c r="C18" t="s">
        <v>17</v>
      </c>
      <c r="D18" t="s">
        <v>9</v>
      </c>
      <c r="E18" t="s">
        <v>53</v>
      </c>
      <c r="F18" s="14">
        <v>35556</v>
      </c>
      <c r="G18" s="5">
        <f t="shared" si="0"/>
        <v>21</v>
      </c>
      <c r="H18" s="5"/>
      <c r="I18" s="5"/>
      <c r="J18" s="5"/>
      <c r="K18" s="5"/>
      <c r="L18" s="5"/>
      <c r="M18" s="5"/>
    </row>
    <row r="19" spans="1:13" x14ac:dyDescent="0.25">
      <c r="A19" s="17">
        <v>6</v>
      </c>
      <c r="B19" s="1" t="s">
        <v>25</v>
      </c>
      <c r="C19" t="s">
        <v>17</v>
      </c>
      <c r="D19" t="s">
        <v>10</v>
      </c>
      <c r="E19" t="s">
        <v>170</v>
      </c>
      <c r="F19" s="14">
        <v>34184</v>
      </c>
      <c r="G19" s="5">
        <f t="shared" si="0"/>
        <v>24</v>
      </c>
      <c r="H19" s="5"/>
      <c r="I19" s="5"/>
      <c r="J19" s="5"/>
      <c r="K19" s="5"/>
      <c r="L19" s="5"/>
      <c r="M19" s="5"/>
    </row>
    <row r="20" spans="1:13" x14ac:dyDescent="0.25">
      <c r="A20" s="17">
        <v>6</v>
      </c>
      <c r="B20" s="1" t="s">
        <v>25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23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x14ac:dyDescent="0.25">
      <c r="A21" s="17">
        <v>6</v>
      </c>
      <c r="B21" s="1" t="s">
        <v>25</v>
      </c>
      <c r="C21" t="s">
        <v>17</v>
      </c>
      <c r="D21" t="s">
        <v>12</v>
      </c>
      <c r="E21" t="s">
        <v>56</v>
      </c>
      <c r="F21" s="14">
        <v>35686</v>
      </c>
      <c r="G21" s="5">
        <f t="shared" si="0"/>
        <v>20</v>
      </c>
      <c r="H21" s="5">
        <f>SUM(G17:G21)/5</f>
        <v>22.6</v>
      </c>
      <c r="I21" s="5">
        <f>MIN(G17:G21)</f>
        <v>20</v>
      </c>
      <c r="J21" s="5">
        <f>MAX(G17:G21)</f>
        <v>25</v>
      </c>
      <c r="K21" s="5">
        <f>MEDIAN(G17:G21)</f>
        <v>23</v>
      </c>
      <c r="L21" s="5">
        <f>_xlfn.STDEV.S(G17:G21)</f>
        <v>2.0736441353327719</v>
      </c>
      <c r="M21" s="5">
        <f>J21-I21</f>
        <v>5</v>
      </c>
    </row>
    <row r="22" spans="1:13" x14ac:dyDescent="0.25">
      <c r="A22" s="18">
        <v>10</v>
      </c>
      <c r="B22" s="2" t="s">
        <v>26</v>
      </c>
      <c r="C22" s="3" t="s">
        <v>18</v>
      </c>
      <c r="D22" s="3" t="s">
        <v>8</v>
      </c>
      <c r="E22" s="3" t="s">
        <v>189</v>
      </c>
      <c r="F22" s="11">
        <v>35878</v>
      </c>
      <c r="G22" s="5">
        <f t="shared" si="0"/>
        <v>20</v>
      </c>
      <c r="H22" s="5"/>
      <c r="I22" s="5"/>
      <c r="J22" s="5"/>
      <c r="K22" s="5"/>
      <c r="L22" s="5"/>
      <c r="M22" s="5"/>
    </row>
    <row r="23" spans="1:13" x14ac:dyDescent="0.25">
      <c r="A23" s="17">
        <v>10</v>
      </c>
      <c r="B23" s="1" t="s">
        <v>26</v>
      </c>
      <c r="C23" t="s">
        <v>18</v>
      </c>
      <c r="D23" t="s">
        <v>9</v>
      </c>
      <c r="E23" t="s">
        <v>58</v>
      </c>
      <c r="F23" s="14">
        <v>36397</v>
      </c>
      <c r="G23" s="5">
        <f t="shared" si="0"/>
        <v>18</v>
      </c>
      <c r="H23" s="5"/>
      <c r="I23" s="5"/>
      <c r="J23" s="5"/>
      <c r="K23" s="5"/>
      <c r="L23" s="5"/>
      <c r="M23" s="5"/>
    </row>
    <row r="24" spans="1:13" x14ac:dyDescent="0.25">
      <c r="A24" s="17">
        <v>10</v>
      </c>
      <c r="B24" s="1" t="s">
        <v>26</v>
      </c>
      <c r="C24" t="s">
        <v>18</v>
      </c>
      <c r="D24" t="s">
        <v>10</v>
      </c>
      <c r="E24" t="s">
        <v>195</v>
      </c>
      <c r="F24" s="14">
        <v>35626</v>
      </c>
      <c r="G24" s="5">
        <f t="shared" si="0"/>
        <v>20</v>
      </c>
      <c r="H24" s="5"/>
      <c r="I24" s="5"/>
      <c r="J24" s="5"/>
      <c r="K24" s="5"/>
      <c r="L24" s="5"/>
      <c r="M24" s="5"/>
    </row>
    <row r="25" spans="1:13" x14ac:dyDescent="0.25">
      <c r="A25" s="17">
        <v>10</v>
      </c>
      <c r="B25" s="1" t="s">
        <v>26</v>
      </c>
      <c r="C25" t="s">
        <v>18</v>
      </c>
      <c r="D25" t="s">
        <v>11</v>
      </c>
      <c r="E25" t="s">
        <v>60</v>
      </c>
      <c r="F25" s="14">
        <v>35786</v>
      </c>
      <c r="G25" s="5">
        <f t="shared" si="0"/>
        <v>20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x14ac:dyDescent="0.25">
      <c r="A26" s="17">
        <v>10</v>
      </c>
      <c r="B26" s="1" t="s">
        <v>26</v>
      </c>
      <c r="C26" t="s">
        <v>18</v>
      </c>
      <c r="D26" t="s">
        <v>12</v>
      </c>
      <c r="E26" t="s">
        <v>187</v>
      </c>
      <c r="F26" s="14">
        <v>35608</v>
      </c>
      <c r="G26" s="5">
        <f t="shared" si="0"/>
        <v>20</v>
      </c>
      <c r="H26" s="5">
        <f>SUM(G22:G26)/5</f>
        <v>19.600000000000001</v>
      </c>
      <c r="I26" s="5">
        <f>MIN(G22:G26)</f>
        <v>18</v>
      </c>
      <c r="J26" s="5">
        <f>MAX(G22:G26)</f>
        <v>20</v>
      </c>
      <c r="K26" s="5">
        <f>MEDIAN(G22:G26)</f>
        <v>20</v>
      </c>
      <c r="L26" s="5">
        <f>_xlfn.STDEV.S(G22:G26)</f>
        <v>0.89442719099991586</v>
      </c>
      <c r="M26" s="5">
        <f>J26-I26</f>
        <v>2</v>
      </c>
    </row>
    <row r="27" spans="1:13" x14ac:dyDescent="0.25">
      <c r="A27" s="18">
        <v>4</v>
      </c>
      <c r="B27" s="2" t="s">
        <v>25</v>
      </c>
      <c r="C27" s="3" t="s">
        <v>19</v>
      </c>
      <c r="D27" s="3" t="s">
        <v>8</v>
      </c>
      <c r="E27" s="3" t="s">
        <v>37</v>
      </c>
      <c r="F27" s="11">
        <v>35789</v>
      </c>
      <c r="G27" s="5">
        <f t="shared" si="0"/>
        <v>20</v>
      </c>
      <c r="H27" s="5"/>
      <c r="I27" s="5"/>
      <c r="J27" s="5"/>
      <c r="K27" s="5"/>
      <c r="L27" s="5"/>
      <c r="M27" s="5"/>
    </row>
    <row r="28" spans="1:13" x14ac:dyDescent="0.25">
      <c r="A28" s="17">
        <v>4</v>
      </c>
      <c r="B28" s="1" t="s">
        <v>25</v>
      </c>
      <c r="C28" t="s">
        <v>19</v>
      </c>
      <c r="D28" t="s">
        <v>9</v>
      </c>
      <c r="E28" t="s">
        <v>103</v>
      </c>
      <c r="F28" s="14">
        <v>35895</v>
      </c>
      <c r="G28" s="5">
        <f t="shared" si="0"/>
        <v>20</v>
      </c>
      <c r="H28" s="5"/>
      <c r="I28" s="5"/>
      <c r="J28" s="5"/>
      <c r="K28" s="5"/>
      <c r="L28" s="5"/>
      <c r="M28" s="5"/>
    </row>
    <row r="29" spans="1:13" x14ac:dyDescent="0.25">
      <c r="A29" s="17">
        <v>4</v>
      </c>
      <c r="B29" s="1" t="s">
        <v>25</v>
      </c>
      <c r="C29" t="s">
        <v>19</v>
      </c>
      <c r="D29" t="s">
        <v>10</v>
      </c>
      <c r="E29" t="s">
        <v>39</v>
      </c>
      <c r="F29" s="14">
        <v>35766</v>
      </c>
      <c r="G29" s="5">
        <f t="shared" si="0"/>
        <v>20</v>
      </c>
      <c r="H29" s="5"/>
      <c r="I29" s="5"/>
      <c r="J29" s="5"/>
      <c r="K29" s="5"/>
      <c r="L29" s="5"/>
      <c r="M29" s="5"/>
    </row>
    <row r="30" spans="1:13" x14ac:dyDescent="0.25">
      <c r="A30" s="17">
        <v>4</v>
      </c>
      <c r="B30" s="1" t="s">
        <v>25</v>
      </c>
      <c r="C30" t="s">
        <v>19</v>
      </c>
      <c r="D30" t="s">
        <v>11</v>
      </c>
      <c r="E30" t="s">
        <v>128</v>
      </c>
      <c r="F30" s="14">
        <v>36254</v>
      </c>
      <c r="G30" s="5">
        <f t="shared" si="0"/>
        <v>19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x14ac:dyDescent="0.25">
      <c r="A31" s="17">
        <v>4</v>
      </c>
      <c r="B31" s="1" t="s">
        <v>25</v>
      </c>
      <c r="C31" t="s">
        <v>19</v>
      </c>
      <c r="D31" t="s">
        <v>12</v>
      </c>
      <c r="E31" t="s">
        <v>75</v>
      </c>
      <c r="F31" s="14">
        <v>35471</v>
      </c>
      <c r="G31" s="5">
        <f t="shared" si="0"/>
        <v>21</v>
      </c>
      <c r="H31" s="5">
        <f>SUM(G27:G31)/5</f>
        <v>20</v>
      </c>
      <c r="I31" s="5">
        <f>MIN(G27:G31)</f>
        <v>19</v>
      </c>
      <c r="J31" s="5">
        <f>MAX(G27:G31)</f>
        <v>21</v>
      </c>
      <c r="K31" s="5">
        <f>MEDIAN(G27:G31)</f>
        <v>20</v>
      </c>
      <c r="L31" s="5">
        <f>_xlfn.STDEV.S(G27:G31)</f>
        <v>0.70710678118654757</v>
      </c>
      <c r="M31" s="5">
        <f>J31-I31</f>
        <v>2</v>
      </c>
    </row>
    <row r="32" spans="1:13" x14ac:dyDescent="0.25">
      <c r="A32" s="18">
        <v>8</v>
      </c>
      <c r="B32" s="2" t="s">
        <v>26</v>
      </c>
      <c r="C32" s="3" t="s">
        <v>20</v>
      </c>
      <c r="D32" s="3" t="s">
        <v>8</v>
      </c>
      <c r="E32" s="3" t="s">
        <v>42</v>
      </c>
      <c r="F32" s="11">
        <v>34650</v>
      </c>
      <c r="G32" s="5">
        <f t="shared" si="0"/>
        <v>23</v>
      </c>
      <c r="H32" s="5"/>
      <c r="I32" s="5"/>
      <c r="J32" s="5"/>
      <c r="K32" s="5"/>
      <c r="L32" s="5"/>
      <c r="M32" s="5"/>
    </row>
    <row r="33" spans="1:13" x14ac:dyDescent="0.25">
      <c r="A33" s="17">
        <v>8</v>
      </c>
      <c r="B33" s="1" t="s">
        <v>26</v>
      </c>
      <c r="C33" t="s">
        <v>20</v>
      </c>
      <c r="D33" t="s">
        <v>9</v>
      </c>
      <c r="E33" t="s">
        <v>188</v>
      </c>
      <c r="F33" s="14">
        <v>34884</v>
      </c>
      <c r="G33" s="5">
        <f t="shared" si="0"/>
        <v>22</v>
      </c>
      <c r="H33" s="5"/>
      <c r="I33" s="5"/>
      <c r="J33" s="5"/>
      <c r="K33" s="5"/>
      <c r="L33" s="5"/>
      <c r="M33" s="5"/>
    </row>
    <row r="34" spans="1:13" x14ac:dyDescent="0.25">
      <c r="A34" s="17">
        <v>8</v>
      </c>
      <c r="B34" s="1" t="s">
        <v>26</v>
      </c>
      <c r="C34" t="s">
        <v>20</v>
      </c>
      <c r="D34" t="s">
        <v>10</v>
      </c>
      <c r="E34" t="s">
        <v>29</v>
      </c>
      <c r="F34" s="14">
        <v>34792</v>
      </c>
      <c r="G34" s="5">
        <f t="shared" si="0"/>
        <v>23</v>
      </c>
      <c r="H34" s="5"/>
      <c r="I34" s="5"/>
      <c r="J34" s="5"/>
      <c r="K34" s="5"/>
      <c r="L34" s="5"/>
      <c r="M34" s="5"/>
    </row>
    <row r="35" spans="1:13" x14ac:dyDescent="0.25">
      <c r="A35" s="17">
        <v>8</v>
      </c>
      <c r="B35" s="1" t="s">
        <v>26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0"/>
        <v>21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x14ac:dyDescent="0.25">
      <c r="A36" s="17">
        <v>8</v>
      </c>
      <c r="B36" s="1" t="s">
        <v>26</v>
      </c>
      <c r="C36" t="s">
        <v>20</v>
      </c>
      <c r="D36" t="s">
        <v>12</v>
      </c>
      <c r="E36" t="s">
        <v>46</v>
      </c>
      <c r="F36" s="14">
        <v>35325</v>
      </c>
      <c r="G36" s="5">
        <f t="shared" si="0"/>
        <v>21</v>
      </c>
      <c r="H36" s="5">
        <f>SUM(G32:G36)/5</f>
        <v>22</v>
      </c>
      <c r="I36" s="5">
        <f>MIN(G32:G36)</f>
        <v>21</v>
      </c>
      <c r="J36" s="5">
        <f>MAX(G32:G36)</f>
        <v>23</v>
      </c>
      <c r="K36" s="5">
        <f>MEDIAN(G32:G36)</f>
        <v>22</v>
      </c>
      <c r="L36" s="5">
        <f>_xlfn.STDEV.S(G32:G36)</f>
        <v>1</v>
      </c>
      <c r="M36" s="5">
        <f>J36-I36</f>
        <v>2</v>
      </c>
    </row>
    <row r="37" spans="1:13" x14ac:dyDescent="0.25">
      <c r="A37" s="18">
        <v>7</v>
      </c>
      <c r="B37" s="2" t="s">
        <v>26</v>
      </c>
      <c r="C37" s="3" t="s">
        <v>21</v>
      </c>
      <c r="D37" s="3" t="s">
        <v>8</v>
      </c>
      <c r="E37" s="3" t="s">
        <v>76</v>
      </c>
      <c r="F37" s="11">
        <v>35628</v>
      </c>
      <c r="G37" s="5">
        <f t="shared" si="0"/>
        <v>20</v>
      </c>
      <c r="H37" s="5"/>
      <c r="I37" s="5"/>
      <c r="J37" s="5"/>
      <c r="K37" s="5"/>
      <c r="L37" s="5"/>
      <c r="M37" s="5"/>
    </row>
    <row r="38" spans="1:13" x14ac:dyDescent="0.25">
      <c r="A38" s="17">
        <v>7</v>
      </c>
      <c r="B38" s="1" t="s">
        <v>26</v>
      </c>
      <c r="C38" t="s">
        <v>21</v>
      </c>
      <c r="D38" t="s">
        <v>9</v>
      </c>
      <c r="E38" t="s">
        <v>72</v>
      </c>
      <c r="F38" s="14">
        <v>35425</v>
      </c>
      <c r="G38" s="5">
        <f t="shared" si="0"/>
        <v>21</v>
      </c>
      <c r="H38" s="5"/>
      <c r="I38" s="5"/>
      <c r="J38" s="5"/>
      <c r="K38" s="5"/>
      <c r="L38" s="5"/>
      <c r="M38" s="5"/>
    </row>
    <row r="39" spans="1:13" x14ac:dyDescent="0.25">
      <c r="A39" s="17">
        <v>7</v>
      </c>
      <c r="B39" s="1" t="s">
        <v>26</v>
      </c>
      <c r="C39" t="s">
        <v>21</v>
      </c>
      <c r="D39" t="s">
        <v>10</v>
      </c>
      <c r="E39" t="s">
        <v>44</v>
      </c>
      <c r="F39" s="14">
        <v>35730</v>
      </c>
      <c r="G39" s="5">
        <f t="shared" si="0"/>
        <v>20</v>
      </c>
      <c r="H39" s="5"/>
      <c r="I39" s="5"/>
      <c r="J39" s="5"/>
      <c r="K39" s="5"/>
      <c r="L39" s="5"/>
      <c r="M39" s="5"/>
    </row>
    <row r="40" spans="1:13" x14ac:dyDescent="0.25">
      <c r="A40" s="17">
        <v>7</v>
      </c>
      <c r="B40" s="1" t="s">
        <v>26</v>
      </c>
      <c r="C40" t="s">
        <v>21</v>
      </c>
      <c r="D40" t="s">
        <v>11</v>
      </c>
      <c r="E40" t="s">
        <v>65</v>
      </c>
      <c r="F40" s="14">
        <v>34535</v>
      </c>
      <c r="G40" s="5">
        <f t="shared" si="0"/>
        <v>23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x14ac:dyDescent="0.25">
      <c r="A41" s="17">
        <v>7</v>
      </c>
      <c r="B41" s="1" t="s">
        <v>26</v>
      </c>
      <c r="C41" t="s">
        <v>21</v>
      </c>
      <c r="D41" t="s">
        <v>12</v>
      </c>
      <c r="E41" t="s">
        <v>194</v>
      </c>
      <c r="F41" s="14">
        <v>35291</v>
      </c>
      <c r="G41" s="5">
        <f t="shared" si="0"/>
        <v>21</v>
      </c>
      <c r="H41" s="5">
        <f>SUM(G37:G41)/5</f>
        <v>21</v>
      </c>
      <c r="I41" s="5">
        <f>MIN(G37:G41)</f>
        <v>20</v>
      </c>
      <c r="J41" s="5">
        <f>MAX(G37:G41)</f>
        <v>23</v>
      </c>
      <c r="K41" s="5">
        <f>MEDIAN(G37:G41)</f>
        <v>21</v>
      </c>
      <c r="L41" s="5">
        <f>_xlfn.STDEV.S(G37:G41)</f>
        <v>1.2247448713915889</v>
      </c>
      <c r="M41" s="5">
        <f>J41-I41</f>
        <v>3</v>
      </c>
    </row>
    <row r="42" spans="1:13" x14ac:dyDescent="0.25">
      <c r="A42" s="18">
        <v>9</v>
      </c>
      <c r="B42" s="2" t="s">
        <v>26</v>
      </c>
      <c r="C42" s="3" t="s">
        <v>22</v>
      </c>
      <c r="D42" s="3" t="s">
        <v>8</v>
      </c>
      <c r="E42" s="3" t="s">
        <v>47</v>
      </c>
      <c r="F42" s="11">
        <v>35789</v>
      </c>
      <c r="G42" s="5">
        <f t="shared" si="0"/>
        <v>20</v>
      </c>
      <c r="H42" s="5"/>
      <c r="I42" s="5"/>
      <c r="J42" s="5"/>
      <c r="K42" s="5"/>
      <c r="L42" s="5"/>
      <c r="M42" s="5"/>
    </row>
    <row r="43" spans="1:13" x14ac:dyDescent="0.25">
      <c r="A43" s="17">
        <v>9</v>
      </c>
      <c r="B43" s="1" t="s">
        <v>26</v>
      </c>
      <c r="C43" t="s">
        <v>22</v>
      </c>
      <c r="D43" t="s">
        <v>9</v>
      </c>
      <c r="E43" t="s">
        <v>38</v>
      </c>
      <c r="F43" s="14">
        <v>34714</v>
      </c>
      <c r="G43" s="5">
        <f t="shared" si="0"/>
        <v>23</v>
      </c>
      <c r="H43" s="5"/>
      <c r="I43" s="5"/>
      <c r="J43" s="5"/>
      <c r="K43" s="5"/>
      <c r="L43" s="5"/>
      <c r="M43" s="5"/>
    </row>
    <row r="44" spans="1:13" x14ac:dyDescent="0.25">
      <c r="A44" s="17">
        <v>9</v>
      </c>
      <c r="B44" s="1" t="s">
        <v>26</v>
      </c>
      <c r="C44" t="s">
        <v>22</v>
      </c>
      <c r="D44" t="s">
        <v>10</v>
      </c>
      <c r="E44" t="s">
        <v>191</v>
      </c>
      <c r="F44" s="14">
        <v>35331</v>
      </c>
      <c r="G44" s="5">
        <f t="shared" si="0"/>
        <v>21</v>
      </c>
      <c r="H44" s="5"/>
      <c r="I44" s="5"/>
      <c r="J44" s="5"/>
      <c r="K44" s="5"/>
      <c r="L44" s="5"/>
      <c r="M44" s="5"/>
    </row>
    <row r="45" spans="1:13" x14ac:dyDescent="0.25">
      <c r="A45" s="17">
        <v>9</v>
      </c>
      <c r="B45" s="1" t="s">
        <v>26</v>
      </c>
      <c r="C45" t="s">
        <v>22</v>
      </c>
      <c r="D45" t="s">
        <v>11</v>
      </c>
      <c r="E45" t="s">
        <v>50</v>
      </c>
      <c r="F45" s="14">
        <v>34561</v>
      </c>
      <c r="G45" s="5">
        <f t="shared" si="0"/>
        <v>23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x14ac:dyDescent="0.25">
      <c r="A46" s="17">
        <v>9</v>
      </c>
      <c r="B46" s="1" t="s">
        <v>26</v>
      </c>
      <c r="C46" t="s">
        <v>22</v>
      </c>
      <c r="D46" t="s">
        <v>12</v>
      </c>
      <c r="E46" t="s">
        <v>51</v>
      </c>
      <c r="F46" s="14">
        <v>34756</v>
      </c>
      <c r="G46" s="5">
        <f t="shared" si="0"/>
        <v>23</v>
      </c>
      <c r="H46" s="5">
        <f>SUM(G42:G46)/5</f>
        <v>22</v>
      </c>
      <c r="I46" s="5">
        <f>MIN(G42:G46)</f>
        <v>20</v>
      </c>
      <c r="J46" s="5">
        <f>MAX(G42:G46)</f>
        <v>23</v>
      </c>
      <c r="K46" s="5">
        <f>MEDIAN(G42:G46)</f>
        <v>23</v>
      </c>
      <c r="L46" s="5">
        <f>_xlfn.STDEV.S(G42:G46)</f>
        <v>1.4142135623730951</v>
      </c>
      <c r="M46" s="5">
        <f>J46-I46</f>
        <v>3</v>
      </c>
    </row>
    <row r="47" spans="1:13" x14ac:dyDescent="0.25">
      <c r="A47" s="18">
        <v>3</v>
      </c>
      <c r="B47" s="2" t="s">
        <v>16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0"/>
        <v>21</v>
      </c>
      <c r="H47" s="5"/>
      <c r="I47" s="5"/>
      <c r="J47" s="5"/>
      <c r="K47" s="5"/>
      <c r="L47" s="5"/>
      <c r="M47" s="5"/>
    </row>
    <row r="48" spans="1:13" x14ac:dyDescent="0.25">
      <c r="A48" s="17">
        <v>3</v>
      </c>
      <c r="B48" s="1" t="s">
        <v>16</v>
      </c>
      <c r="C48" t="s">
        <v>23</v>
      </c>
      <c r="D48" t="s">
        <v>9</v>
      </c>
      <c r="E48" t="s">
        <v>28</v>
      </c>
      <c r="F48" s="14">
        <v>34914</v>
      </c>
      <c r="G48" s="5">
        <f t="shared" si="0"/>
        <v>22</v>
      </c>
      <c r="H48" s="5"/>
      <c r="I48" s="5"/>
      <c r="J48" s="5"/>
      <c r="K48" s="5"/>
      <c r="L48" s="5"/>
      <c r="M48" s="5"/>
    </row>
    <row r="49" spans="1:13" x14ac:dyDescent="0.25">
      <c r="A49" s="17">
        <v>3</v>
      </c>
      <c r="B49" s="1" t="s">
        <v>16</v>
      </c>
      <c r="C49" t="s">
        <v>23</v>
      </c>
      <c r="D49" t="s">
        <v>10</v>
      </c>
      <c r="E49" t="s">
        <v>81</v>
      </c>
      <c r="F49" s="14">
        <v>34362</v>
      </c>
      <c r="G49" s="5">
        <f t="shared" si="0"/>
        <v>24</v>
      </c>
      <c r="H49" s="5"/>
      <c r="I49" s="5"/>
      <c r="J49" s="5"/>
      <c r="K49" s="5"/>
      <c r="L49" s="5"/>
      <c r="M49" s="5"/>
    </row>
    <row r="50" spans="1:13" x14ac:dyDescent="0.25">
      <c r="A50" s="17">
        <v>3</v>
      </c>
      <c r="B50" s="1" t="s">
        <v>16</v>
      </c>
      <c r="C50" t="s">
        <v>23</v>
      </c>
      <c r="D50" t="s">
        <v>11</v>
      </c>
      <c r="E50" t="s">
        <v>82</v>
      </c>
      <c r="F50" s="14">
        <v>35544</v>
      </c>
      <c r="G50" s="5">
        <f t="shared" si="0"/>
        <v>21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x14ac:dyDescent="0.25">
      <c r="A51" s="17">
        <v>3</v>
      </c>
      <c r="B51" s="1" t="s">
        <v>16</v>
      </c>
      <c r="C51" t="s">
        <v>23</v>
      </c>
      <c r="D51" t="s">
        <v>12</v>
      </c>
      <c r="E51" t="s">
        <v>31</v>
      </c>
      <c r="F51" s="14">
        <v>33855</v>
      </c>
      <c r="G51" s="5">
        <f t="shared" si="0"/>
        <v>25</v>
      </c>
      <c r="H51" s="5">
        <f>SUM(G47:G51)/5</f>
        <v>22.6</v>
      </c>
      <c r="I51" s="5">
        <f>MIN(G47:G51)</f>
        <v>21</v>
      </c>
      <c r="J51" s="5">
        <f>MAX(G47:G51)</f>
        <v>25</v>
      </c>
      <c r="K51" s="5">
        <f>MEDIAN(G47:G51)</f>
        <v>22</v>
      </c>
      <c r="L51" s="5">
        <f>_xlfn.STDEV.S(G47:G51)</f>
        <v>1.8165902124584949</v>
      </c>
      <c r="M51" s="5">
        <f>J51-I51</f>
        <v>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14A13-3E10-4D0E-B11C-AD439D378C90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43491</v>
      </c>
    </row>
    <row r="2" spans="1:13" s="5" customFormat="1" x14ac:dyDescent="0.25">
      <c r="A2" s="16">
        <v>1</v>
      </c>
      <c r="B2" s="7">
        <v>1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33" si="0">DATEDIF(F2,$H$1,"Y")</f>
        <v>23</v>
      </c>
    </row>
    <row r="3" spans="1:13" s="5" customFormat="1" x14ac:dyDescent="0.25">
      <c r="A3" s="17">
        <v>1</v>
      </c>
      <c r="B3" s="1">
        <v>1</v>
      </c>
      <c r="C3" t="s">
        <v>0</v>
      </c>
      <c r="D3" t="s">
        <v>9</v>
      </c>
      <c r="E3" t="s">
        <v>67</v>
      </c>
      <c r="F3" s="14">
        <v>33368</v>
      </c>
      <c r="G3" s="5">
        <f t="shared" si="0"/>
        <v>27</v>
      </c>
    </row>
    <row r="4" spans="1:13" s="5" customFormat="1" x14ac:dyDescent="0.25">
      <c r="A4" s="17">
        <v>1</v>
      </c>
      <c r="B4" s="1">
        <v>1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24</v>
      </c>
    </row>
    <row r="5" spans="1:13" s="5" customFormat="1" x14ac:dyDescent="0.25">
      <c r="A5" s="17">
        <v>1</v>
      </c>
      <c r="B5" s="1">
        <v>1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25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1</v>
      </c>
      <c r="B6" s="1">
        <v>1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24</v>
      </c>
      <c r="H6" s="5">
        <f>SUM(G2:G6)/5</f>
        <v>24.6</v>
      </c>
      <c r="I6" s="5">
        <f>MIN(G2:G6)</f>
        <v>23</v>
      </c>
      <c r="J6" s="5">
        <f>MAX(G2:G6)</f>
        <v>27</v>
      </c>
      <c r="K6" s="5">
        <f>MEDIAN(G2:G6)</f>
        <v>24</v>
      </c>
      <c r="L6" s="5">
        <f>_xlfn.STDEV.S(G2:G6)</f>
        <v>1.51657508881031</v>
      </c>
      <c r="M6" s="5">
        <f>J6-I6</f>
        <v>4</v>
      </c>
    </row>
    <row r="7" spans="1:13" s="5" customFormat="1" x14ac:dyDescent="0.25">
      <c r="A7" s="18">
        <v>2</v>
      </c>
      <c r="B7" s="2" t="s">
        <v>13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21</v>
      </c>
    </row>
    <row r="8" spans="1:13" s="5" customFormat="1" x14ac:dyDescent="0.25">
      <c r="A8" s="17">
        <v>2</v>
      </c>
      <c r="B8" s="1" t="s">
        <v>13</v>
      </c>
      <c r="C8" t="s">
        <v>14</v>
      </c>
      <c r="D8" t="s">
        <v>9</v>
      </c>
      <c r="E8" t="s">
        <v>33</v>
      </c>
      <c r="F8" s="14">
        <v>35066</v>
      </c>
      <c r="G8" s="5">
        <f t="shared" si="0"/>
        <v>23</v>
      </c>
    </row>
    <row r="9" spans="1:13" s="5" customFormat="1" x14ac:dyDescent="0.25">
      <c r="A9" s="17">
        <v>2</v>
      </c>
      <c r="B9" s="1" t="s">
        <v>13</v>
      </c>
      <c r="C9" t="s">
        <v>14</v>
      </c>
      <c r="D9" t="s">
        <v>10</v>
      </c>
      <c r="E9" t="s">
        <v>34</v>
      </c>
      <c r="F9" s="14">
        <v>36004</v>
      </c>
      <c r="G9" s="5">
        <f t="shared" si="0"/>
        <v>20</v>
      </c>
    </row>
    <row r="10" spans="1:13" s="5" customFormat="1" x14ac:dyDescent="0.25">
      <c r="A10" s="17">
        <v>2</v>
      </c>
      <c r="B10" s="1" t="s">
        <v>13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24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2</v>
      </c>
      <c r="B11" s="1" t="s">
        <v>13</v>
      </c>
      <c r="C11" t="s">
        <v>14</v>
      </c>
      <c r="D11" t="s">
        <v>12</v>
      </c>
      <c r="E11" t="s">
        <v>36</v>
      </c>
      <c r="F11" s="14">
        <v>36348</v>
      </c>
      <c r="G11" s="5">
        <f t="shared" si="0"/>
        <v>19</v>
      </c>
      <c r="H11" s="5">
        <f>SUM(G7:G11)/5</f>
        <v>21.4</v>
      </c>
      <c r="I11" s="5">
        <f>MIN(G7:G11)</f>
        <v>19</v>
      </c>
      <c r="J11" s="5">
        <f>MAX(G7:G11)</f>
        <v>24</v>
      </c>
      <c r="K11" s="5">
        <f>MEDIAN(G7:G11)</f>
        <v>21</v>
      </c>
      <c r="L11" s="5">
        <f>_xlfn.STDEV.S(G7:G11)</f>
        <v>2.0736441353327724</v>
      </c>
      <c r="M11" s="5">
        <f>J11-I11</f>
        <v>5</v>
      </c>
    </row>
    <row r="12" spans="1:13" s="5" customFormat="1" x14ac:dyDescent="0.25">
      <c r="A12" s="18">
        <v>3</v>
      </c>
      <c r="B12" s="2" t="s">
        <v>24</v>
      </c>
      <c r="C12" s="3" t="s">
        <v>1</v>
      </c>
      <c r="D12" s="3" t="s">
        <v>8</v>
      </c>
      <c r="E12" s="3" t="s">
        <v>71</v>
      </c>
      <c r="F12" s="11">
        <v>36544</v>
      </c>
      <c r="G12" s="5">
        <f t="shared" si="0"/>
        <v>19</v>
      </c>
    </row>
    <row r="13" spans="1:13" s="5" customFormat="1" x14ac:dyDescent="0.25">
      <c r="A13" s="17">
        <v>3</v>
      </c>
      <c r="B13" s="1" t="s">
        <v>24</v>
      </c>
      <c r="C13" t="s">
        <v>1</v>
      </c>
      <c r="D13" t="s">
        <v>9</v>
      </c>
      <c r="E13" t="s">
        <v>72</v>
      </c>
      <c r="F13" s="14">
        <v>35425</v>
      </c>
      <c r="G13" s="5">
        <f t="shared" si="0"/>
        <v>22</v>
      </c>
    </row>
    <row r="14" spans="1:13" s="5" customFormat="1" x14ac:dyDescent="0.25">
      <c r="A14" s="17">
        <v>3</v>
      </c>
      <c r="B14" s="1" t="s">
        <v>24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22</v>
      </c>
    </row>
    <row r="15" spans="1:13" s="5" customFormat="1" x14ac:dyDescent="0.25">
      <c r="A15" s="17">
        <v>3</v>
      </c>
      <c r="B15" s="1" t="s">
        <v>24</v>
      </c>
      <c r="C15" t="s">
        <v>1</v>
      </c>
      <c r="D15" t="s">
        <v>11</v>
      </c>
      <c r="E15" t="s">
        <v>74</v>
      </c>
      <c r="F15" s="14">
        <v>35605</v>
      </c>
      <c r="G15" s="5">
        <f t="shared" si="0"/>
        <v>21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3</v>
      </c>
      <c r="B16" s="1" t="s">
        <v>24</v>
      </c>
      <c r="C16" t="s">
        <v>1</v>
      </c>
      <c r="D16" t="s">
        <v>12</v>
      </c>
      <c r="E16" t="s">
        <v>75</v>
      </c>
      <c r="F16" s="14">
        <v>35471</v>
      </c>
      <c r="G16" s="5">
        <f t="shared" si="0"/>
        <v>21</v>
      </c>
      <c r="H16" s="5">
        <f>SUM(G12:G16)/5</f>
        <v>21</v>
      </c>
      <c r="I16" s="5">
        <f>MIN(G12:G16)</f>
        <v>19</v>
      </c>
      <c r="J16" s="5">
        <f>MAX(G12:G16)</f>
        <v>22</v>
      </c>
      <c r="K16" s="5">
        <f>MEDIAN(G12:G16)</f>
        <v>21</v>
      </c>
      <c r="L16" s="5">
        <f>_xlfn.STDEV.S(G12:G16)</f>
        <v>1.2247448713915889</v>
      </c>
      <c r="M16" s="5">
        <f>J16-I16</f>
        <v>3</v>
      </c>
    </row>
    <row r="17" spans="1:13" s="5" customFormat="1" x14ac:dyDescent="0.25">
      <c r="A17" s="18">
        <v>4</v>
      </c>
      <c r="B17" s="2" t="s">
        <v>13</v>
      </c>
      <c r="C17" s="3" t="s">
        <v>17</v>
      </c>
      <c r="D17" s="3" t="s">
        <v>8</v>
      </c>
      <c r="E17" s="3" t="s">
        <v>52</v>
      </c>
      <c r="F17" s="11">
        <v>35820</v>
      </c>
      <c r="G17" s="5">
        <f t="shared" si="0"/>
        <v>21</v>
      </c>
    </row>
    <row r="18" spans="1:13" s="5" customFormat="1" x14ac:dyDescent="0.25">
      <c r="A18" s="17">
        <v>4</v>
      </c>
      <c r="B18" s="1" t="s">
        <v>13</v>
      </c>
      <c r="C18" t="s">
        <v>17</v>
      </c>
      <c r="D18" t="s">
        <v>9</v>
      </c>
      <c r="E18" t="s">
        <v>53</v>
      </c>
      <c r="F18" s="14">
        <v>35556</v>
      </c>
      <c r="G18" s="5">
        <f t="shared" si="0"/>
        <v>21</v>
      </c>
    </row>
    <row r="19" spans="1:13" s="5" customFormat="1" x14ac:dyDescent="0.25">
      <c r="A19" s="17">
        <v>4</v>
      </c>
      <c r="B19" s="1" t="s">
        <v>13</v>
      </c>
      <c r="C19" t="s">
        <v>17</v>
      </c>
      <c r="D19" t="s">
        <v>10</v>
      </c>
      <c r="E19" t="s">
        <v>54</v>
      </c>
      <c r="F19" s="14">
        <v>35352</v>
      </c>
      <c r="G19" s="5">
        <f t="shared" si="0"/>
        <v>22</v>
      </c>
    </row>
    <row r="20" spans="1:13" s="5" customFormat="1" x14ac:dyDescent="0.25">
      <c r="A20" s="17">
        <v>4</v>
      </c>
      <c r="B20" s="1" t="s">
        <v>13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23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4</v>
      </c>
      <c r="B21" s="1" t="s">
        <v>13</v>
      </c>
      <c r="C21" t="s">
        <v>17</v>
      </c>
      <c r="D21" t="s">
        <v>12</v>
      </c>
      <c r="E21" t="s">
        <v>56</v>
      </c>
      <c r="F21" s="14">
        <v>35686</v>
      </c>
      <c r="G21" s="5">
        <f t="shared" si="0"/>
        <v>21</v>
      </c>
      <c r="H21" s="5">
        <f>SUM(G17:G21)/5</f>
        <v>21.6</v>
      </c>
      <c r="I21" s="5">
        <f>MIN(G17:G21)</f>
        <v>21</v>
      </c>
      <c r="J21" s="5">
        <f>MAX(G17:G21)</f>
        <v>23</v>
      </c>
      <c r="K21" s="5">
        <f>MEDIAN(G17:G21)</f>
        <v>21</v>
      </c>
      <c r="L21" s="5">
        <f>_xlfn.STDEV.S(G17:G21)</f>
        <v>0.89442719099991586</v>
      </c>
      <c r="M21" s="5">
        <f>J21-I21</f>
        <v>2</v>
      </c>
    </row>
    <row r="22" spans="1:13" s="5" customFormat="1" x14ac:dyDescent="0.25">
      <c r="A22" s="18">
        <v>5</v>
      </c>
      <c r="B22" s="2" t="s">
        <v>25</v>
      </c>
      <c r="C22" s="3" t="s">
        <v>18</v>
      </c>
      <c r="D22" s="3" t="s">
        <v>8</v>
      </c>
      <c r="E22" s="3" t="s">
        <v>57</v>
      </c>
      <c r="F22" s="11">
        <v>34839</v>
      </c>
      <c r="G22" s="5">
        <f t="shared" si="0"/>
        <v>23</v>
      </c>
    </row>
    <row r="23" spans="1:13" s="5" customFormat="1" x14ac:dyDescent="0.25">
      <c r="A23" s="17">
        <v>5</v>
      </c>
      <c r="B23" s="1" t="s">
        <v>25</v>
      </c>
      <c r="C23" t="s">
        <v>18</v>
      </c>
      <c r="D23" t="s">
        <v>9</v>
      </c>
      <c r="E23" t="s">
        <v>58</v>
      </c>
      <c r="F23" s="14">
        <v>36397</v>
      </c>
      <c r="G23" s="5">
        <f t="shared" si="0"/>
        <v>19</v>
      </c>
    </row>
    <row r="24" spans="1:13" s="5" customFormat="1" x14ac:dyDescent="0.25">
      <c r="A24" s="17">
        <v>5</v>
      </c>
      <c r="B24" s="1" t="s">
        <v>25</v>
      </c>
      <c r="C24" t="s">
        <v>18</v>
      </c>
      <c r="D24" t="s">
        <v>10</v>
      </c>
      <c r="E24" t="s">
        <v>59</v>
      </c>
      <c r="F24" s="14">
        <v>34386</v>
      </c>
      <c r="G24" s="5">
        <f t="shared" si="0"/>
        <v>24</v>
      </c>
    </row>
    <row r="25" spans="1:13" s="5" customFormat="1" x14ac:dyDescent="0.25">
      <c r="A25" s="17">
        <v>5</v>
      </c>
      <c r="B25" s="1" t="s">
        <v>25</v>
      </c>
      <c r="C25" t="s">
        <v>18</v>
      </c>
      <c r="D25" t="s">
        <v>11</v>
      </c>
      <c r="E25" t="s">
        <v>60</v>
      </c>
      <c r="F25" s="14">
        <v>35786</v>
      </c>
      <c r="G25" s="5">
        <f t="shared" si="0"/>
        <v>21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5</v>
      </c>
      <c r="B26" s="1" t="s">
        <v>25</v>
      </c>
      <c r="C26" t="s">
        <v>18</v>
      </c>
      <c r="D26" t="s">
        <v>12</v>
      </c>
      <c r="E26" t="s">
        <v>61</v>
      </c>
      <c r="F26" s="14">
        <v>34665</v>
      </c>
      <c r="G26" s="5">
        <f t="shared" si="0"/>
        <v>24</v>
      </c>
      <c r="H26" s="5">
        <f>SUM(G22:G26)/5</f>
        <v>22.2</v>
      </c>
      <c r="I26" s="5">
        <f>MIN(G22:G26)</f>
        <v>19</v>
      </c>
      <c r="J26" s="5">
        <f>MAX(G22:G26)</f>
        <v>24</v>
      </c>
      <c r="K26" s="5">
        <f>MEDIAN(G22:G26)</f>
        <v>23</v>
      </c>
      <c r="L26" s="5">
        <f>_xlfn.STDEV.S(G22:G26)</f>
        <v>2.16794833886788</v>
      </c>
      <c r="M26" s="5">
        <f>J26-I26</f>
        <v>5</v>
      </c>
    </row>
    <row r="27" spans="1:13" s="5" customFormat="1" x14ac:dyDescent="0.25">
      <c r="A27" s="18">
        <v>6</v>
      </c>
      <c r="B27" s="2" t="s">
        <v>25</v>
      </c>
      <c r="C27" s="3" t="s">
        <v>19</v>
      </c>
      <c r="D27" s="3" t="s">
        <v>8</v>
      </c>
      <c r="E27" s="3" t="s">
        <v>47</v>
      </c>
      <c r="F27" s="11">
        <v>34115</v>
      </c>
      <c r="G27" s="5">
        <f t="shared" si="0"/>
        <v>25</v>
      </c>
    </row>
    <row r="28" spans="1:13" s="5" customFormat="1" x14ac:dyDescent="0.25">
      <c r="A28" s="17">
        <v>6</v>
      </c>
      <c r="B28" s="1" t="s">
        <v>25</v>
      </c>
      <c r="C28" t="s">
        <v>19</v>
      </c>
      <c r="D28" t="s">
        <v>9</v>
      </c>
      <c r="E28" t="s">
        <v>48</v>
      </c>
      <c r="F28" s="14">
        <v>34065</v>
      </c>
      <c r="G28" s="5">
        <f t="shared" si="0"/>
        <v>25</v>
      </c>
    </row>
    <row r="29" spans="1:13" s="5" customFormat="1" x14ac:dyDescent="0.25">
      <c r="A29" s="17">
        <v>6</v>
      </c>
      <c r="B29" s="1" t="s">
        <v>25</v>
      </c>
      <c r="C29" t="s">
        <v>19</v>
      </c>
      <c r="D29" t="s">
        <v>10</v>
      </c>
      <c r="E29" t="s">
        <v>49</v>
      </c>
      <c r="F29" s="14">
        <v>35040</v>
      </c>
      <c r="G29" s="5">
        <f t="shared" si="0"/>
        <v>23</v>
      </c>
    </row>
    <row r="30" spans="1:13" s="5" customFormat="1" x14ac:dyDescent="0.25">
      <c r="A30" s="17">
        <v>6</v>
      </c>
      <c r="B30" s="1" t="s">
        <v>25</v>
      </c>
      <c r="C30" t="s">
        <v>19</v>
      </c>
      <c r="D30" t="s">
        <v>11</v>
      </c>
      <c r="E30" t="s">
        <v>50</v>
      </c>
      <c r="F30" s="14">
        <v>34561</v>
      </c>
      <c r="G30" s="5">
        <f t="shared" si="0"/>
        <v>24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6</v>
      </c>
      <c r="B31" s="1" t="s">
        <v>25</v>
      </c>
      <c r="C31" t="s">
        <v>19</v>
      </c>
      <c r="D31" t="s">
        <v>12</v>
      </c>
      <c r="E31" t="s">
        <v>51</v>
      </c>
      <c r="F31" s="14">
        <v>34756</v>
      </c>
      <c r="G31" s="5">
        <f t="shared" si="0"/>
        <v>23</v>
      </c>
      <c r="H31" s="5">
        <f>SUM(G27:G31)/5</f>
        <v>24</v>
      </c>
      <c r="I31" s="5">
        <f>MIN(G27:G31)</f>
        <v>23</v>
      </c>
      <c r="J31" s="5">
        <f>MAX(G27:G31)</f>
        <v>25</v>
      </c>
      <c r="K31" s="5">
        <f>MEDIAN(G27:G31)</f>
        <v>24</v>
      </c>
      <c r="L31" s="5">
        <f>_xlfn.STDEV.S(G27:G31)</f>
        <v>1</v>
      </c>
      <c r="M31" s="5">
        <f>J31-I31</f>
        <v>2</v>
      </c>
    </row>
    <row r="32" spans="1:13" s="5" customFormat="1" x14ac:dyDescent="0.25">
      <c r="A32" s="18">
        <v>7</v>
      </c>
      <c r="B32" s="2" t="s">
        <v>26</v>
      </c>
      <c r="C32" s="3" t="s">
        <v>20</v>
      </c>
      <c r="D32" s="3" t="s">
        <v>8</v>
      </c>
      <c r="E32" s="3" t="s">
        <v>42</v>
      </c>
      <c r="F32" s="11">
        <v>34650</v>
      </c>
      <c r="G32" s="5">
        <f t="shared" si="0"/>
        <v>24</v>
      </c>
    </row>
    <row r="33" spans="1:13" s="5" customFormat="1" x14ac:dyDescent="0.25">
      <c r="A33" s="17">
        <v>7</v>
      </c>
      <c r="B33" s="1" t="s">
        <v>26</v>
      </c>
      <c r="C33" t="s">
        <v>20</v>
      </c>
      <c r="D33" t="s">
        <v>9</v>
      </c>
      <c r="E33" t="s">
        <v>43</v>
      </c>
      <c r="F33" s="14">
        <v>35684</v>
      </c>
      <c r="G33" s="5">
        <f t="shared" si="0"/>
        <v>21</v>
      </c>
    </row>
    <row r="34" spans="1:13" s="5" customFormat="1" x14ac:dyDescent="0.25">
      <c r="A34" s="17">
        <v>7</v>
      </c>
      <c r="B34" s="1" t="s">
        <v>26</v>
      </c>
      <c r="C34" t="s">
        <v>20</v>
      </c>
      <c r="D34" t="s">
        <v>10</v>
      </c>
      <c r="E34" t="s">
        <v>44</v>
      </c>
      <c r="F34" s="14">
        <v>35730</v>
      </c>
      <c r="G34" s="5">
        <f t="shared" ref="G34:G51" si="1">DATEDIF(F34,$H$1,"Y")</f>
        <v>21</v>
      </c>
    </row>
    <row r="35" spans="1:13" s="5" customFormat="1" x14ac:dyDescent="0.25">
      <c r="A35" s="17">
        <v>7</v>
      </c>
      <c r="B35" s="1" t="s">
        <v>26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1"/>
        <v>21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7</v>
      </c>
      <c r="B36" s="1" t="s">
        <v>26</v>
      </c>
      <c r="C36" t="s">
        <v>20</v>
      </c>
      <c r="D36" t="s">
        <v>12</v>
      </c>
      <c r="E36" t="s">
        <v>46</v>
      </c>
      <c r="F36" s="14">
        <v>35325</v>
      </c>
      <c r="G36" s="5">
        <f t="shared" si="1"/>
        <v>22</v>
      </c>
      <c r="H36" s="5">
        <f>SUM(G32:G36)/5</f>
        <v>21.8</v>
      </c>
      <c r="I36" s="5">
        <f>MIN(G32:G36)</f>
        <v>21</v>
      </c>
      <c r="J36" s="5">
        <f>MAX(G32:G36)</f>
        <v>24</v>
      </c>
      <c r="K36" s="5">
        <f>MEDIAN(G32:G36)</f>
        <v>21</v>
      </c>
      <c r="L36" s="5">
        <f>_xlfn.STDEV.S(G32:G36)</f>
        <v>1.30384048104053</v>
      </c>
      <c r="M36" s="5">
        <f>J36-I36</f>
        <v>3</v>
      </c>
    </row>
    <row r="37" spans="1:13" s="5" customFormat="1" x14ac:dyDescent="0.25">
      <c r="A37" s="18">
        <v>8</v>
      </c>
      <c r="B37" s="2" t="s">
        <v>26</v>
      </c>
      <c r="C37" s="3" t="s">
        <v>21</v>
      </c>
      <c r="D37" s="3" t="s">
        <v>8</v>
      </c>
      <c r="E37" s="3" t="s">
        <v>76</v>
      </c>
      <c r="F37" s="11">
        <v>35628</v>
      </c>
      <c r="G37" s="5">
        <f t="shared" si="1"/>
        <v>21</v>
      </c>
    </row>
    <row r="38" spans="1:13" s="5" customFormat="1" x14ac:dyDescent="0.25">
      <c r="A38" s="17">
        <v>8</v>
      </c>
      <c r="B38" s="1" t="s">
        <v>26</v>
      </c>
      <c r="C38" t="s">
        <v>21</v>
      </c>
      <c r="D38" t="s">
        <v>9</v>
      </c>
      <c r="E38" t="s">
        <v>63</v>
      </c>
      <c r="F38" s="14">
        <v>34133</v>
      </c>
      <c r="G38" s="5">
        <f t="shared" si="1"/>
        <v>25</v>
      </c>
    </row>
    <row r="39" spans="1:13" s="5" customFormat="1" x14ac:dyDescent="0.25">
      <c r="A39" s="17">
        <v>8</v>
      </c>
      <c r="B39" s="1" t="s">
        <v>26</v>
      </c>
      <c r="C39" t="s">
        <v>21</v>
      </c>
      <c r="D39" t="s">
        <v>10</v>
      </c>
      <c r="E39" t="s">
        <v>64</v>
      </c>
      <c r="F39" s="14">
        <v>34758</v>
      </c>
      <c r="G39" s="5">
        <f t="shared" si="1"/>
        <v>23</v>
      </c>
    </row>
    <row r="40" spans="1:13" s="5" customFormat="1" x14ac:dyDescent="0.25">
      <c r="A40" s="17">
        <v>8</v>
      </c>
      <c r="B40" s="1" t="s">
        <v>26</v>
      </c>
      <c r="C40" t="s">
        <v>21</v>
      </c>
      <c r="D40" t="s">
        <v>11</v>
      </c>
      <c r="E40" t="s">
        <v>65</v>
      </c>
      <c r="F40" s="14">
        <v>34535</v>
      </c>
      <c r="G40" s="5">
        <f t="shared" si="1"/>
        <v>24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8</v>
      </c>
      <c r="B41" s="1" t="s">
        <v>26</v>
      </c>
      <c r="C41" t="s">
        <v>21</v>
      </c>
      <c r="D41" t="s">
        <v>12</v>
      </c>
      <c r="E41" t="s">
        <v>77</v>
      </c>
      <c r="F41" s="14">
        <v>34413</v>
      </c>
      <c r="G41" s="5">
        <f t="shared" si="1"/>
        <v>24</v>
      </c>
      <c r="H41" s="5">
        <f>SUM(G37:G41)/5</f>
        <v>23.4</v>
      </c>
      <c r="I41" s="5">
        <f>MIN(G37:G41)</f>
        <v>21</v>
      </c>
      <c r="J41" s="5">
        <f>MAX(G37:G41)</f>
        <v>25</v>
      </c>
      <c r="K41" s="5">
        <f>MEDIAN(G37:G41)</f>
        <v>24</v>
      </c>
      <c r="L41" s="5">
        <f>_xlfn.STDEV.S(G37:G41)</f>
        <v>1.51657508881031</v>
      </c>
      <c r="M41" s="5">
        <f>J41-I41</f>
        <v>4</v>
      </c>
    </row>
    <row r="42" spans="1:13" s="5" customFormat="1" x14ac:dyDescent="0.25">
      <c r="A42" s="18">
        <v>9</v>
      </c>
      <c r="B42" s="2" t="s">
        <v>26</v>
      </c>
      <c r="C42" s="3" t="s">
        <v>22</v>
      </c>
      <c r="D42" s="3" t="s">
        <v>8</v>
      </c>
      <c r="E42" s="3" t="s">
        <v>37</v>
      </c>
      <c r="F42" s="11">
        <v>35789</v>
      </c>
      <c r="G42" s="5">
        <f t="shared" si="1"/>
        <v>21</v>
      </c>
    </row>
    <row r="43" spans="1:13" s="5" customFormat="1" x14ac:dyDescent="0.25">
      <c r="A43" s="17">
        <v>9</v>
      </c>
      <c r="B43" s="1" t="s">
        <v>26</v>
      </c>
      <c r="C43" t="s">
        <v>22</v>
      </c>
      <c r="D43" t="s">
        <v>9</v>
      </c>
      <c r="E43" t="s">
        <v>38</v>
      </c>
      <c r="F43" s="14">
        <v>34714</v>
      </c>
      <c r="G43" s="5">
        <f t="shared" si="1"/>
        <v>24</v>
      </c>
    </row>
    <row r="44" spans="1:13" s="5" customFormat="1" x14ac:dyDescent="0.25">
      <c r="A44" s="17">
        <v>9</v>
      </c>
      <c r="B44" s="1" t="s">
        <v>26</v>
      </c>
      <c r="C44" t="s">
        <v>22</v>
      </c>
      <c r="D44" t="s">
        <v>10</v>
      </c>
      <c r="E44" t="s">
        <v>39</v>
      </c>
      <c r="F44" s="14">
        <v>35766</v>
      </c>
      <c r="G44" s="5">
        <f t="shared" si="1"/>
        <v>21</v>
      </c>
    </row>
    <row r="45" spans="1:13" s="5" customFormat="1" x14ac:dyDescent="0.25">
      <c r="A45" s="17">
        <v>9</v>
      </c>
      <c r="B45" s="1" t="s">
        <v>26</v>
      </c>
      <c r="C45" t="s">
        <v>22</v>
      </c>
      <c r="D45" t="s">
        <v>11</v>
      </c>
      <c r="E45" t="s">
        <v>40</v>
      </c>
      <c r="F45" s="14">
        <v>34369</v>
      </c>
      <c r="G45" s="5">
        <f t="shared" si="1"/>
        <v>24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9</v>
      </c>
      <c r="B46" s="1" t="s">
        <v>26</v>
      </c>
      <c r="C46" t="s">
        <v>22</v>
      </c>
      <c r="D46" t="s">
        <v>12</v>
      </c>
      <c r="E46" t="s">
        <v>41</v>
      </c>
      <c r="F46" s="14">
        <v>36270</v>
      </c>
      <c r="G46" s="5">
        <f t="shared" si="1"/>
        <v>19</v>
      </c>
      <c r="H46" s="5">
        <f>SUM(G42:G46)/5</f>
        <v>21.8</v>
      </c>
      <c r="I46" s="5">
        <f>MIN(G42:G46)</f>
        <v>19</v>
      </c>
      <c r="J46" s="5">
        <f>MAX(G42:G46)</f>
        <v>24</v>
      </c>
      <c r="K46" s="5">
        <f>MEDIAN(G42:G46)</f>
        <v>21</v>
      </c>
      <c r="L46" s="5">
        <f>_xlfn.STDEV.S(G42:G46)</f>
        <v>2.16794833886788</v>
      </c>
      <c r="M46" s="5">
        <f>J46-I46</f>
        <v>5</v>
      </c>
    </row>
    <row r="47" spans="1:13" s="5" customFormat="1" x14ac:dyDescent="0.25">
      <c r="A47" s="18">
        <v>10</v>
      </c>
      <c r="B47" s="2" t="s">
        <v>26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22</v>
      </c>
    </row>
    <row r="48" spans="1:13" s="5" customFormat="1" x14ac:dyDescent="0.25">
      <c r="A48" s="17">
        <v>10</v>
      </c>
      <c r="B48" s="1" t="s">
        <v>26</v>
      </c>
      <c r="C48" t="s">
        <v>23</v>
      </c>
      <c r="D48" t="s">
        <v>9</v>
      </c>
      <c r="E48" t="s">
        <v>28</v>
      </c>
      <c r="F48" s="14">
        <v>34914</v>
      </c>
      <c r="G48" s="5">
        <f t="shared" si="1"/>
        <v>23</v>
      </c>
    </row>
    <row r="49" spans="1:13" s="5" customFormat="1" x14ac:dyDescent="0.25">
      <c r="A49" s="17">
        <v>10</v>
      </c>
      <c r="B49" s="1" t="s">
        <v>26</v>
      </c>
      <c r="C49" t="s">
        <v>23</v>
      </c>
      <c r="D49" t="s">
        <v>10</v>
      </c>
      <c r="E49" t="s">
        <v>29</v>
      </c>
      <c r="F49" s="14">
        <v>34792</v>
      </c>
      <c r="G49" s="5">
        <f t="shared" si="1"/>
        <v>23</v>
      </c>
    </row>
    <row r="50" spans="1:13" s="5" customFormat="1" x14ac:dyDescent="0.25">
      <c r="A50" s="17">
        <v>10</v>
      </c>
      <c r="B50" s="1" t="s">
        <v>26</v>
      </c>
      <c r="C50" t="s">
        <v>23</v>
      </c>
      <c r="D50" t="s">
        <v>11</v>
      </c>
      <c r="E50" t="s">
        <v>30</v>
      </c>
      <c r="F50" s="14">
        <v>35203</v>
      </c>
      <c r="G50" s="5">
        <f t="shared" si="1"/>
        <v>22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10</v>
      </c>
      <c r="B51" s="1" t="s">
        <v>26</v>
      </c>
      <c r="C51" t="s">
        <v>23</v>
      </c>
      <c r="D51" t="s">
        <v>12</v>
      </c>
      <c r="E51" t="s">
        <v>31</v>
      </c>
      <c r="F51" s="14">
        <v>33855</v>
      </c>
      <c r="G51" s="5">
        <f t="shared" si="1"/>
        <v>26</v>
      </c>
      <c r="H51" s="5">
        <f>SUM(G47:G51)/5</f>
        <v>23.2</v>
      </c>
      <c r="I51" s="5">
        <f>MIN(G47:G51)</f>
        <v>22</v>
      </c>
      <c r="J51" s="5">
        <f>MAX(G47:G51)</f>
        <v>26</v>
      </c>
      <c r="K51" s="5">
        <f>MEDIAN(G47:G51)</f>
        <v>23</v>
      </c>
      <c r="L51" s="5">
        <f>_xlfn.STDEV.S(G47:G51)</f>
        <v>1.6431676725154984</v>
      </c>
      <c r="M51" s="5">
        <f>J51-I51</f>
        <v>4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EBAF6-CFD4-497C-B05E-995E900E1D2C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43617</v>
      </c>
    </row>
    <row r="2" spans="1:13" s="5" customFormat="1" x14ac:dyDescent="0.25">
      <c r="A2" s="16">
        <v>1</v>
      </c>
      <c r="B2" s="7" t="s">
        <v>78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33" si="0">DATEDIF(F2,$H$1,"Y")</f>
        <v>24</v>
      </c>
    </row>
    <row r="3" spans="1:13" s="5" customFormat="1" x14ac:dyDescent="0.25">
      <c r="A3" s="17">
        <v>1</v>
      </c>
      <c r="B3" s="1" t="s">
        <v>78</v>
      </c>
      <c r="C3" t="s">
        <v>0</v>
      </c>
      <c r="D3" t="s">
        <v>9</v>
      </c>
      <c r="E3" t="s">
        <v>67</v>
      </c>
      <c r="F3" s="14">
        <v>33368</v>
      </c>
      <c r="G3" s="5">
        <f t="shared" si="0"/>
        <v>28</v>
      </c>
    </row>
    <row r="4" spans="1:13" s="5" customFormat="1" x14ac:dyDescent="0.25">
      <c r="A4" s="17">
        <v>1</v>
      </c>
      <c r="B4" s="1" t="s">
        <v>78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24</v>
      </c>
    </row>
    <row r="5" spans="1:13" s="5" customFormat="1" x14ac:dyDescent="0.25">
      <c r="A5" s="17">
        <v>1</v>
      </c>
      <c r="B5" s="1" t="s">
        <v>78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25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1</v>
      </c>
      <c r="B6" s="1" t="s">
        <v>78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24</v>
      </c>
      <c r="H6" s="5">
        <f>SUM(G2:G6)/5</f>
        <v>25</v>
      </c>
      <c r="I6" s="5">
        <f>MIN(G2:G6)</f>
        <v>24</v>
      </c>
      <c r="J6" s="5">
        <f>MAX(G2:G6)</f>
        <v>28</v>
      </c>
      <c r="K6" s="5">
        <f>MEDIAN(G2:G6)</f>
        <v>24</v>
      </c>
      <c r="L6" s="5">
        <f>_xlfn.STDEV.S(G2:G6)</f>
        <v>1.7320508075688772</v>
      </c>
      <c r="M6" s="5">
        <f>J6-I6</f>
        <v>4</v>
      </c>
    </row>
    <row r="7" spans="1:13" s="5" customFormat="1" x14ac:dyDescent="0.25">
      <c r="A7" s="18">
        <v>2</v>
      </c>
      <c r="B7" s="2" t="s">
        <v>24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21</v>
      </c>
    </row>
    <row r="8" spans="1:13" s="5" customFormat="1" x14ac:dyDescent="0.25">
      <c r="A8" s="17">
        <v>2</v>
      </c>
      <c r="B8" s="1" t="s">
        <v>24</v>
      </c>
      <c r="C8" t="s">
        <v>14</v>
      </c>
      <c r="D8" t="s">
        <v>9</v>
      </c>
      <c r="E8" t="s">
        <v>33</v>
      </c>
      <c r="F8" s="14">
        <v>35066</v>
      </c>
      <c r="G8" s="5">
        <f t="shared" si="0"/>
        <v>23</v>
      </c>
    </row>
    <row r="9" spans="1:13" s="5" customFormat="1" x14ac:dyDescent="0.25">
      <c r="A9" s="17">
        <v>2</v>
      </c>
      <c r="B9" s="1" t="s">
        <v>24</v>
      </c>
      <c r="C9" t="s">
        <v>14</v>
      </c>
      <c r="D9" t="s">
        <v>10</v>
      </c>
      <c r="E9" t="s">
        <v>34</v>
      </c>
      <c r="F9" s="14">
        <v>36004</v>
      </c>
      <c r="G9" s="5">
        <f t="shared" si="0"/>
        <v>20</v>
      </c>
    </row>
    <row r="10" spans="1:13" s="5" customFormat="1" x14ac:dyDescent="0.25">
      <c r="A10" s="17">
        <v>2</v>
      </c>
      <c r="B10" s="1" t="s">
        <v>24</v>
      </c>
      <c r="C10" t="s">
        <v>14</v>
      </c>
      <c r="D10" t="s">
        <v>11</v>
      </c>
      <c r="E10" t="s">
        <v>35</v>
      </c>
      <c r="F10" s="14">
        <v>34412</v>
      </c>
      <c r="G10" s="5">
        <f t="shared" si="0"/>
        <v>25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2</v>
      </c>
      <c r="B11" s="1" t="s">
        <v>24</v>
      </c>
      <c r="C11" t="s">
        <v>14</v>
      </c>
      <c r="D11" t="s">
        <v>12</v>
      </c>
      <c r="E11" t="s">
        <v>36</v>
      </c>
      <c r="F11" s="14">
        <v>36348</v>
      </c>
      <c r="G11" s="5">
        <f t="shared" si="0"/>
        <v>19</v>
      </c>
      <c r="H11" s="5">
        <f>SUM(G7:G11)/5</f>
        <v>21.6</v>
      </c>
      <c r="I11" s="5">
        <f>MIN(G7:G11)</f>
        <v>19</v>
      </c>
      <c r="J11" s="5">
        <f>MAX(G7:G11)</f>
        <v>25</v>
      </c>
      <c r="K11" s="5">
        <f>MEDIAN(G7:G11)</f>
        <v>21</v>
      </c>
      <c r="L11" s="5">
        <f>_xlfn.STDEV.S(G7:G11)</f>
        <v>2.4083189157584592</v>
      </c>
      <c r="M11" s="5">
        <f>J11-I11</f>
        <v>6</v>
      </c>
    </row>
    <row r="12" spans="1:13" s="5" customFormat="1" x14ac:dyDescent="0.25">
      <c r="A12" s="18">
        <v>4</v>
      </c>
      <c r="B12" s="2" t="s">
        <v>25</v>
      </c>
      <c r="C12" s="3" t="s">
        <v>1</v>
      </c>
      <c r="D12" s="3" t="s">
        <v>8</v>
      </c>
      <c r="E12" s="3" t="s">
        <v>71</v>
      </c>
      <c r="F12" s="11">
        <v>36544</v>
      </c>
      <c r="G12" s="5">
        <f t="shared" si="0"/>
        <v>19</v>
      </c>
    </row>
    <row r="13" spans="1:13" s="5" customFormat="1" x14ac:dyDescent="0.25">
      <c r="A13" s="17">
        <v>4</v>
      </c>
      <c r="B13" s="1" t="s">
        <v>25</v>
      </c>
      <c r="C13" t="s">
        <v>1</v>
      </c>
      <c r="D13" t="s">
        <v>9</v>
      </c>
      <c r="E13" t="s">
        <v>72</v>
      </c>
      <c r="F13" s="14">
        <v>35425</v>
      </c>
      <c r="G13" s="5">
        <f t="shared" si="0"/>
        <v>22</v>
      </c>
    </row>
    <row r="14" spans="1:13" s="5" customFormat="1" x14ac:dyDescent="0.25">
      <c r="A14" s="17">
        <v>4</v>
      </c>
      <c r="B14" s="1" t="s">
        <v>25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23</v>
      </c>
    </row>
    <row r="15" spans="1:13" s="5" customFormat="1" x14ac:dyDescent="0.25">
      <c r="A15" s="17">
        <v>4</v>
      </c>
      <c r="B15" s="1" t="s">
        <v>25</v>
      </c>
      <c r="C15" t="s">
        <v>1</v>
      </c>
      <c r="D15" t="s">
        <v>11</v>
      </c>
      <c r="E15" t="s">
        <v>87</v>
      </c>
      <c r="F15" s="14">
        <v>35605</v>
      </c>
      <c r="G15" s="5">
        <f t="shared" si="0"/>
        <v>21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4</v>
      </c>
      <c r="B16" s="1" t="s">
        <v>25</v>
      </c>
      <c r="C16" t="s">
        <v>1</v>
      </c>
      <c r="D16" t="s">
        <v>12</v>
      </c>
      <c r="E16" t="s">
        <v>75</v>
      </c>
      <c r="F16" s="14">
        <v>35471</v>
      </c>
      <c r="G16" s="5">
        <f t="shared" si="0"/>
        <v>22</v>
      </c>
      <c r="H16" s="5">
        <f>SUM(G12:G16)/5</f>
        <v>21.4</v>
      </c>
      <c r="I16" s="5">
        <f>MIN(G12:G16)</f>
        <v>19</v>
      </c>
      <c r="J16" s="5">
        <f>MAX(G12:G16)</f>
        <v>23</v>
      </c>
      <c r="K16" s="5">
        <f>MEDIAN(G12:G16)</f>
        <v>22</v>
      </c>
      <c r="L16" s="5">
        <f>_xlfn.STDEV.S(G12:G16)</f>
        <v>1.51657508881031</v>
      </c>
      <c r="M16" s="5">
        <f>J16-I16</f>
        <v>4</v>
      </c>
    </row>
    <row r="17" spans="1:13" s="5" customFormat="1" x14ac:dyDescent="0.25">
      <c r="A17" s="18">
        <v>9</v>
      </c>
      <c r="B17" s="2" t="s">
        <v>26</v>
      </c>
      <c r="C17" s="3" t="s">
        <v>17</v>
      </c>
      <c r="D17" s="3" t="s">
        <v>8</v>
      </c>
      <c r="E17" s="3" t="s">
        <v>52</v>
      </c>
      <c r="F17" s="11">
        <v>35820</v>
      </c>
      <c r="G17" s="5">
        <f t="shared" si="0"/>
        <v>21</v>
      </c>
    </row>
    <row r="18" spans="1:13" s="5" customFormat="1" x14ac:dyDescent="0.25">
      <c r="A18" s="17">
        <v>9</v>
      </c>
      <c r="B18" s="1" t="s">
        <v>26</v>
      </c>
      <c r="C18" t="s">
        <v>17</v>
      </c>
      <c r="D18" t="s">
        <v>9</v>
      </c>
      <c r="E18" t="s">
        <v>53</v>
      </c>
      <c r="F18" s="14">
        <v>35556</v>
      </c>
      <c r="G18" s="5">
        <f t="shared" si="0"/>
        <v>22</v>
      </c>
    </row>
    <row r="19" spans="1:13" s="5" customFormat="1" x14ac:dyDescent="0.25">
      <c r="A19" s="17">
        <v>9</v>
      </c>
      <c r="B19" s="1" t="s">
        <v>26</v>
      </c>
      <c r="C19" t="s">
        <v>17</v>
      </c>
      <c r="D19" t="s">
        <v>10</v>
      </c>
      <c r="E19" t="s">
        <v>54</v>
      </c>
      <c r="F19" s="14">
        <v>35352</v>
      </c>
      <c r="G19" s="5">
        <f t="shared" si="0"/>
        <v>22</v>
      </c>
    </row>
    <row r="20" spans="1:13" s="5" customFormat="1" x14ac:dyDescent="0.25">
      <c r="A20" s="17">
        <v>9</v>
      </c>
      <c r="B20" s="1" t="s">
        <v>26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24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9</v>
      </c>
      <c r="B21" s="1" t="s">
        <v>26</v>
      </c>
      <c r="C21" t="s">
        <v>17</v>
      </c>
      <c r="D21" t="s">
        <v>12</v>
      </c>
      <c r="E21" t="s">
        <v>85</v>
      </c>
      <c r="F21" s="14">
        <v>35575</v>
      </c>
      <c r="G21" s="5">
        <f t="shared" si="0"/>
        <v>22</v>
      </c>
      <c r="H21" s="5">
        <f>SUM(G17:G21)/5</f>
        <v>22.2</v>
      </c>
      <c r="I21" s="5">
        <f>MIN(G17:G21)</f>
        <v>21</v>
      </c>
      <c r="J21" s="5">
        <f>MAX(G17:G21)</f>
        <v>24</v>
      </c>
      <c r="K21" s="5">
        <f>MEDIAN(G17:G21)</f>
        <v>22</v>
      </c>
      <c r="L21" s="5">
        <f>_xlfn.STDEV.S(G17:G21)</f>
        <v>1.0954451150103324</v>
      </c>
      <c r="M21" s="5">
        <f>J21-I21</f>
        <v>3</v>
      </c>
    </row>
    <row r="22" spans="1:13" s="5" customFormat="1" x14ac:dyDescent="0.25">
      <c r="A22" s="18">
        <v>7</v>
      </c>
      <c r="B22" s="2" t="s">
        <v>26</v>
      </c>
      <c r="C22" s="3" t="s">
        <v>18</v>
      </c>
      <c r="D22" s="3" t="s">
        <v>8</v>
      </c>
      <c r="E22" s="3" t="s">
        <v>57</v>
      </c>
      <c r="F22" s="11">
        <v>34839</v>
      </c>
      <c r="G22" s="5">
        <f t="shared" si="0"/>
        <v>24</v>
      </c>
    </row>
    <row r="23" spans="1:13" s="5" customFormat="1" x14ac:dyDescent="0.25">
      <c r="A23" s="17">
        <v>7</v>
      </c>
      <c r="B23" s="1" t="s">
        <v>26</v>
      </c>
      <c r="C23" t="s">
        <v>18</v>
      </c>
      <c r="D23" t="s">
        <v>9</v>
      </c>
      <c r="E23" t="s">
        <v>58</v>
      </c>
      <c r="F23" s="14">
        <v>36397</v>
      </c>
      <c r="G23" s="5">
        <f t="shared" si="0"/>
        <v>19</v>
      </c>
    </row>
    <row r="24" spans="1:13" s="5" customFormat="1" x14ac:dyDescent="0.25">
      <c r="A24" s="17">
        <v>7</v>
      </c>
      <c r="B24" s="1" t="s">
        <v>26</v>
      </c>
      <c r="C24" t="s">
        <v>18</v>
      </c>
      <c r="D24" t="s">
        <v>10</v>
      </c>
      <c r="E24" t="s">
        <v>59</v>
      </c>
      <c r="F24" s="14">
        <v>34386</v>
      </c>
      <c r="G24" s="5">
        <f t="shared" si="0"/>
        <v>25</v>
      </c>
    </row>
    <row r="25" spans="1:13" s="5" customFormat="1" x14ac:dyDescent="0.25">
      <c r="A25" s="17">
        <v>7</v>
      </c>
      <c r="B25" s="1" t="s">
        <v>26</v>
      </c>
      <c r="C25" t="s">
        <v>18</v>
      </c>
      <c r="D25" t="s">
        <v>11</v>
      </c>
      <c r="E25" t="s">
        <v>86</v>
      </c>
      <c r="F25" s="14">
        <v>36202</v>
      </c>
      <c r="G25" s="5">
        <f t="shared" si="0"/>
        <v>20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7</v>
      </c>
      <c r="B26" s="1" t="s">
        <v>26</v>
      </c>
      <c r="C26" t="s">
        <v>18</v>
      </c>
      <c r="D26" t="s">
        <v>12</v>
      </c>
      <c r="E26" t="s">
        <v>29</v>
      </c>
      <c r="F26" s="14">
        <v>34792</v>
      </c>
      <c r="G26" s="5">
        <f t="shared" si="0"/>
        <v>24</v>
      </c>
      <c r="H26" s="5">
        <f>SUM(G22:G26)/5</f>
        <v>22.4</v>
      </c>
      <c r="I26" s="5">
        <f>MIN(G22:G26)</f>
        <v>19</v>
      </c>
      <c r="J26" s="5">
        <f>MAX(G22:G26)</f>
        <v>25</v>
      </c>
      <c r="K26" s="5">
        <f>MEDIAN(G22:G26)</f>
        <v>24</v>
      </c>
      <c r="L26" s="5">
        <f>_xlfn.STDEV.S(G22:G26)</f>
        <v>2.7018512172212508</v>
      </c>
      <c r="M26" s="5">
        <f>J26-I26</f>
        <v>6</v>
      </c>
    </row>
    <row r="27" spans="1:13" s="5" customFormat="1" x14ac:dyDescent="0.25">
      <c r="A27" s="18">
        <v>10</v>
      </c>
      <c r="B27" s="2" t="s">
        <v>26</v>
      </c>
      <c r="C27" s="3" t="s">
        <v>19</v>
      </c>
      <c r="D27" s="3" t="s">
        <v>8</v>
      </c>
      <c r="E27" s="3" t="s">
        <v>47</v>
      </c>
      <c r="F27" s="11">
        <v>34115</v>
      </c>
      <c r="G27" s="5">
        <f t="shared" si="0"/>
        <v>26</v>
      </c>
    </row>
    <row r="28" spans="1:13" s="5" customFormat="1" x14ac:dyDescent="0.25">
      <c r="A28" s="17">
        <v>10</v>
      </c>
      <c r="B28" s="1" t="s">
        <v>26</v>
      </c>
      <c r="C28" t="s">
        <v>19</v>
      </c>
      <c r="D28" t="s">
        <v>9</v>
      </c>
      <c r="E28" t="s">
        <v>84</v>
      </c>
      <c r="F28" s="14">
        <v>36302</v>
      </c>
      <c r="G28" s="5">
        <f t="shared" si="0"/>
        <v>20</v>
      </c>
    </row>
    <row r="29" spans="1:13" s="5" customFormat="1" x14ac:dyDescent="0.25">
      <c r="A29" s="17">
        <v>10</v>
      </c>
      <c r="B29" s="1" t="s">
        <v>26</v>
      </c>
      <c r="C29" t="s">
        <v>19</v>
      </c>
      <c r="D29" t="s">
        <v>10</v>
      </c>
      <c r="E29" t="s">
        <v>49</v>
      </c>
      <c r="F29" s="14">
        <v>35040</v>
      </c>
      <c r="G29" s="5">
        <f t="shared" si="0"/>
        <v>23</v>
      </c>
    </row>
    <row r="30" spans="1:13" s="5" customFormat="1" x14ac:dyDescent="0.25">
      <c r="A30" s="17">
        <v>10</v>
      </c>
      <c r="B30" s="1" t="s">
        <v>26</v>
      </c>
      <c r="C30" t="s">
        <v>19</v>
      </c>
      <c r="D30" t="s">
        <v>11</v>
      </c>
      <c r="E30" t="s">
        <v>50</v>
      </c>
      <c r="F30" s="14">
        <v>34561</v>
      </c>
      <c r="G30" s="5">
        <f t="shared" si="0"/>
        <v>24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10</v>
      </c>
      <c r="B31" s="1" t="s">
        <v>26</v>
      </c>
      <c r="C31" t="s">
        <v>19</v>
      </c>
      <c r="D31" t="s">
        <v>12</v>
      </c>
      <c r="E31" t="s">
        <v>51</v>
      </c>
      <c r="F31" s="14">
        <v>34756</v>
      </c>
      <c r="G31" s="5">
        <f t="shared" si="0"/>
        <v>24</v>
      </c>
      <c r="H31" s="5">
        <f>SUM(G27:G31)/5</f>
        <v>23.4</v>
      </c>
      <c r="I31" s="5">
        <f>MIN(G27:G31)</f>
        <v>20</v>
      </c>
      <c r="J31" s="5">
        <f>MAX(G27:G31)</f>
        <v>26</v>
      </c>
      <c r="K31" s="5">
        <f>MEDIAN(G27:G31)</f>
        <v>24</v>
      </c>
      <c r="L31" s="5">
        <f>_xlfn.STDEV.S(G27:G31)</f>
        <v>2.1908902300206647</v>
      </c>
      <c r="M31" s="5">
        <f>J31-I31</f>
        <v>6</v>
      </c>
    </row>
    <row r="32" spans="1:13" s="5" customFormat="1" x14ac:dyDescent="0.25">
      <c r="A32" s="18">
        <v>3</v>
      </c>
      <c r="B32" s="2" t="s">
        <v>15</v>
      </c>
      <c r="C32" s="3" t="s">
        <v>20</v>
      </c>
      <c r="D32" s="3" t="s">
        <v>8</v>
      </c>
      <c r="E32" s="3" t="s">
        <v>83</v>
      </c>
      <c r="F32" s="11">
        <v>35019</v>
      </c>
      <c r="G32" s="5">
        <f t="shared" si="0"/>
        <v>23</v>
      </c>
    </row>
    <row r="33" spans="1:13" s="5" customFormat="1" x14ac:dyDescent="0.25">
      <c r="A33" s="17">
        <v>3</v>
      </c>
      <c r="B33" s="1" t="s">
        <v>15</v>
      </c>
      <c r="C33" t="s">
        <v>20</v>
      </c>
      <c r="D33" t="s">
        <v>9</v>
      </c>
      <c r="E33" t="s">
        <v>43</v>
      </c>
      <c r="F33" s="14">
        <v>35684</v>
      </c>
      <c r="G33" s="5">
        <f t="shared" si="0"/>
        <v>21</v>
      </c>
    </row>
    <row r="34" spans="1:13" s="5" customFormat="1" x14ac:dyDescent="0.25">
      <c r="A34" s="17">
        <v>3</v>
      </c>
      <c r="B34" s="1" t="s">
        <v>15</v>
      </c>
      <c r="C34" t="s">
        <v>20</v>
      </c>
      <c r="D34" t="s">
        <v>10</v>
      </c>
      <c r="E34" t="s">
        <v>44</v>
      </c>
      <c r="F34" s="14">
        <v>35730</v>
      </c>
      <c r="G34" s="5">
        <f t="shared" ref="G34:G51" si="1">DATEDIF(F34,$H$1,"Y")</f>
        <v>21</v>
      </c>
    </row>
    <row r="35" spans="1:13" s="5" customFormat="1" x14ac:dyDescent="0.25">
      <c r="A35" s="17">
        <v>3</v>
      </c>
      <c r="B35" s="1" t="s">
        <v>15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1"/>
        <v>22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3</v>
      </c>
      <c r="B36" s="1" t="s">
        <v>15</v>
      </c>
      <c r="C36" t="s">
        <v>20</v>
      </c>
      <c r="D36" t="s">
        <v>12</v>
      </c>
      <c r="E36" t="s">
        <v>46</v>
      </c>
      <c r="F36" s="14">
        <v>35325</v>
      </c>
      <c r="G36" s="5">
        <f t="shared" si="1"/>
        <v>22</v>
      </c>
      <c r="H36" s="5">
        <f>SUM(G32:G36)/5</f>
        <v>21.8</v>
      </c>
      <c r="I36" s="5">
        <f>MIN(G32:G36)</f>
        <v>21</v>
      </c>
      <c r="J36" s="5">
        <f>MAX(G32:G36)</f>
        <v>23</v>
      </c>
      <c r="K36" s="5">
        <f>MEDIAN(G32:G36)</f>
        <v>22</v>
      </c>
      <c r="L36" s="5">
        <f>_xlfn.STDEV.S(G32:G36)</f>
        <v>0.83666002653407556</v>
      </c>
      <c r="M36" s="5">
        <f>J36-I36</f>
        <v>2</v>
      </c>
    </row>
    <row r="37" spans="1:13" s="5" customFormat="1" x14ac:dyDescent="0.25">
      <c r="A37" s="18">
        <v>6</v>
      </c>
      <c r="B37" s="2" t="s">
        <v>25</v>
      </c>
      <c r="C37" s="3" t="s">
        <v>21</v>
      </c>
      <c r="D37" s="3" t="s">
        <v>8</v>
      </c>
      <c r="E37" s="3" t="s">
        <v>76</v>
      </c>
      <c r="F37" s="11">
        <v>35628</v>
      </c>
      <c r="G37" s="5">
        <f t="shared" si="1"/>
        <v>21</v>
      </c>
    </row>
    <row r="38" spans="1:13" s="5" customFormat="1" x14ac:dyDescent="0.25">
      <c r="A38" s="17">
        <v>6</v>
      </c>
      <c r="B38" s="1" t="s">
        <v>25</v>
      </c>
      <c r="C38" t="s">
        <v>21</v>
      </c>
      <c r="D38" t="s">
        <v>9</v>
      </c>
      <c r="E38" t="s">
        <v>63</v>
      </c>
      <c r="F38" s="14">
        <v>34133</v>
      </c>
      <c r="G38" s="5">
        <f t="shared" si="1"/>
        <v>25</v>
      </c>
    </row>
    <row r="39" spans="1:13" s="5" customFormat="1" x14ac:dyDescent="0.25">
      <c r="A39" s="17">
        <v>6</v>
      </c>
      <c r="B39" s="1" t="s">
        <v>25</v>
      </c>
      <c r="C39" t="s">
        <v>21</v>
      </c>
      <c r="D39" t="s">
        <v>10</v>
      </c>
      <c r="E39" t="s">
        <v>64</v>
      </c>
      <c r="F39" s="14">
        <v>34758</v>
      </c>
      <c r="G39" s="5">
        <f t="shared" si="1"/>
        <v>24</v>
      </c>
    </row>
    <row r="40" spans="1:13" s="5" customFormat="1" x14ac:dyDescent="0.25">
      <c r="A40" s="17">
        <v>6</v>
      </c>
      <c r="B40" s="1" t="s">
        <v>25</v>
      </c>
      <c r="C40" t="s">
        <v>21</v>
      </c>
      <c r="D40" t="s">
        <v>11</v>
      </c>
      <c r="E40" t="s">
        <v>65</v>
      </c>
      <c r="F40" s="14">
        <v>34535</v>
      </c>
      <c r="G40" s="5">
        <f t="shared" si="1"/>
        <v>24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6</v>
      </c>
      <c r="B41" s="1" t="s">
        <v>25</v>
      </c>
      <c r="C41" t="s">
        <v>21</v>
      </c>
      <c r="D41" t="s">
        <v>12</v>
      </c>
      <c r="E41" t="s">
        <v>77</v>
      </c>
      <c r="F41" s="14">
        <v>34413</v>
      </c>
      <c r="G41" s="5">
        <f t="shared" si="1"/>
        <v>25</v>
      </c>
      <c r="H41" s="5">
        <f>SUM(G37:G41)/5</f>
        <v>23.8</v>
      </c>
      <c r="I41" s="5">
        <f>MIN(G37:G41)</f>
        <v>21</v>
      </c>
      <c r="J41" s="5">
        <f>MAX(G37:G41)</f>
        <v>25</v>
      </c>
      <c r="K41" s="5">
        <f>MEDIAN(G37:G41)</f>
        <v>24</v>
      </c>
      <c r="L41" s="5">
        <f>_xlfn.STDEV.S(G37:G41)</f>
        <v>1.6431676725154982</v>
      </c>
      <c r="M41" s="5">
        <f>J41-I41</f>
        <v>4</v>
      </c>
    </row>
    <row r="42" spans="1:13" s="5" customFormat="1" x14ac:dyDescent="0.25">
      <c r="A42" s="18">
        <v>5</v>
      </c>
      <c r="B42" s="2" t="s">
        <v>16</v>
      </c>
      <c r="C42" s="3" t="s">
        <v>22</v>
      </c>
      <c r="D42" s="3" t="s">
        <v>8</v>
      </c>
      <c r="E42" s="3" t="s">
        <v>37</v>
      </c>
      <c r="F42" s="11">
        <v>35789</v>
      </c>
      <c r="G42" s="5">
        <f t="shared" si="1"/>
        <v>21</v>
      </c>
    </row>
    <row r="43" spans="1:13" s="5" customFormat="1" x14ac:dyDescent="0.25">
      <c r="A43" s="17">
        <v>5</v>
      </c>
      <c r="B43" s="1" t="s">
        <v>16</v>
      </c>
      <c r="C43" t="s">
        <v>22</v>
      </c>
      <c r="D43" t="s">
        <v>9</v>
      </c>
      <c r="E43" t="s">
        <v>38</v>
      </c>
      <c r="F43" s="14">
        <v>34714</v>
      </c>
      <c r="G43" s="5">
        <f t="shared" si="1"/>
        <v>24</v>
      </c>
    </row>
    <row r="44" spans="1:13" s="5" customFormat="1" x14ac:dyDescent="0.25">
      <c r="A44" s="17">
        <v>5</v>
      </c>
      <c r="B44" s="1" t="s">
        <v>16</v>
      </c>
      <c r="C44" t="s">
        <v>22</v>
      </c>
      <c r="D44" t="s">
        <v>10</v>
      </c>
      <c r="E44" t="s">
        <v>39</v>
      </c>
      <c r="F44" s="14">
        <v>35766</v>
      </c>
      <c r="G44" s="5">
        <f t="shared" si="1"/>
        <v>21</v>
      </c>
    </row>
    <row r="45" spans="1:13" s="5" customFormat="1" x14ac:dyDescent="0.25">
      <c r="A45" s="17">
        <v>5</v>
      </c>
      <c r="B45" s="1" t="s">
        <v>16</v>
      </c>
      <c r="C45" t="s">
        <v>22</v>
      </c>
      <c r="D45" t="s">
        <v>11</v>
      </c>
      <c r="E45" t="s">
        <v>82</v>
      </c>
      <c r="F45" s="14">
        <v>35545</v>
      </c>
      <c r="G45" s="5">
        <f t="shared" si="1"/>
        <v>22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5</v>
      </c>
      <c r="B46" s="1" t="s">
        <v>16</v>
      </c>
      <c r="C46" t="s">
        <v>22</v>
      </c>
      <c r="D46" t="s">
        <v>12</v>
      </c>
      <c r="E46" t="s">
        <v>41</v>
      </c>
      <c r="F46" s="14">
        <v>36270</v>
      </c>
      <c r="G46" s="5">
        <f t="shared" si="1"/>
        <v>20</v>
      </c>
      <c r="H46" s="5">
        <f>SUM(G42:G46)/5</f>
        <v>21.6</v>
      </c>
      <c r="I46" s="5">
        <f>MIN(G42:G46)</f>
        <v>20</v>
      </c>
      <c r="J46" s="5">
        <f>MAX(G42:G46)</f>
        <v>24</v>
      </c>
      <c r="K46" s="5">
        <f>MEDIAN(G42:G46)</f>
        <v>21</v>
      </c>
      <c r="L46" s="5">
        <f>_xlfn.STDEV.S(G42:G46)</f>
        <v>1.5165750888103102</v>
      </c>
      <c r="M46" s="5">
        <f>J46-I46</f>
        <v>4</v>
      </c>
    </row>
    <row r="47" spans="1:13" s="5" customFormat="1" x14ac:dyDescent="0.25">
      <c r="A47" s="18">
        <v>8</v>
      </c>
      <c r="B47" s="2" t="s">
        <v>26</v>
      </c>
      <c r="C47" s="3" t="s">
        <v>23</v>
      </c>
      <c r="D47" s="3" t="s">
        <v>8</v>
      </c>
      <c r="E47" s="3" t="s">
        <v>79</v>
      </c>
      <c r="F47" s="11">
        <v>36673</v>
      </c>
      <c r="G47" s="5">
        <f t="shared" si="1"/>
        <v>19</v>
      </c>
    </row>
    <row r="48" spans="1:13" s="5" customFormat="1" x14ac:dyDescent="0.25">
      <c r="A48" s="17">
        <v>8</v>
      </c>
      <c r="B48" s="1" t="s">
        <v>26</v>
      </c>
      <c r="C48" t="s">
        <v>23</v>
      </c>
      <c r="D48" t="s">
        <v>9</v>
      </c>
      <c r="E48" t="s">
        <v>80</v>
      </c>
      <c r="F48" s="14">
        <v>34426</v>
      </c>
      <c r="G48" s="5">
        <f t="shared" si="1"/>
        <v>25</v>
      </c>
    </row>
    <row r="49" spans="1:13" s="5" customFormat="1" x14ac:dyDescent="0.25">
      <c r="A49" s="17">
        <v>8</v>
      </c>
      <c r="B49" s="1" t="s">
        <v>26</v>
      </c>
      <c r="C49" t="s">
        <v>23</v>
      </c>
      <c r="D49" t="s">
        <v>10</v>
      </c>
      <c r="E49" t="s">
        <v>81</v>
      </c>
      <c r="F49" s="14">
        <v>34362</v>
      </c>
      <c r="G49" s="5">
        <f t="shared" si="1"/>
        <v>25</v>
      </c>
    </row>
    <row r="50" spans="1:13" s="5" customFormat="1" x14ac:dyDescent="0.25">
      <c r="A50" s="17">
        <v>8</v>
      </c>
      <c r="B50" s="1" t="s">
        <v>26</v>
      </c>
      <c r="C50" t="s">
        <v>23</v>
      </c>
      <c r="D50" t="s">
        <v>11</v>
      </c>
      <c r="E50" t="s">
        <v>30</v>
      </c>
      <c r="F50" s="14">
        <v>35203</v>
      </c>
      <c r="G50" s="5">
        <f t="shared" si="1"/>
        <v>23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8</v>
      </c>
      <c r="B51" s="1" t="s">
        <v>26</v>
      </c>
      <c r="C51" t="s">
        <v>23</v>
      </c>
      <c r="D51" t="s">
        <v>12</v>
      </c>
      <c r="E51" t="s">
        <v>31</v>
      </c>
      <c r="F51" s="14">
        <v>33855</v>
      </c>
      <c r="G51" s="5">
        <f t="shared" si="1"/>
        <v>26</v>
      </c>
      <c r="H51" s="5">
        <f>SUM(G47:G51)/5</f>
        <v>23.6</v>
      </c>
      <c r="I51" s="5">
        <f>MIN(G47:G51)</f>
        <v>19</v>
      </c>
      <c r="J51" s="5">
        <f>MAX(G47:G51)</f>
        <v>26</v>
      </c>
      <c r="K51" s="5">
        <f>MEDIAN(G47:G51)</f>
        <v>25</v>
      </c>
      <c r="L51" s="5">
        <f>_xlfn.STDEV.S(G47:G51)</f>
        <v>2.7928480087537801</v>
      </c>
      <c r="M51" s="5">
        <f>J51-I51</f>
        <v>7</v>
      </c>
    </row>
    <row r="52" spans="1:13" x14ac:dyDescent="0.25">
      <c r="A52" s="4"/>
      <c r="B52" s="4"/>
      <c r="C52" s="5"/>
      <c r="D52" s="5"/>
      <c r="E52" s="5"/>
      <c r="F52" s="5"/>
    </row>
  </sheetData>
  <phoneticPr fontId="2" type="noConversion"/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E48B-952D-45B5-93C0-21A3C6AACCB6}">
  <dimension ref="A1:M52"/>
  <sheetViews>
    <sheetView workbookViewId="0"/>
  </sheetViews>
  <sheetFormatPr baseColWidth="10" defaultRowHeight="15" x14ac:dyDescent="0.25"/>
  <cols>
    <col min="1" max="1" width="16.710937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43855</v>
      </c>
    </row>
    <row r="2" spans="1:13" s="5" customFormat="1" x14ac:dyDescent="0.25">
      <c r="A2" s="16">
        <v>9</v>
      </c>
      <c r="B2" s="7" t="s">
        <v>26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33" si="0">DATEDIF(F2,$H$1,"Y")</f>
        <v>24</v>
      </c>
    </row>
    <row r="3" spans="1:13" s="5" customFormat="1" x14ac:dyDescent="0.25">
      <c r="A3" s="17">
        <v>9</v>
      </c>
      <c r="B3" s="1" t="s">
        <v>26</v>
      </c>
      <c r="C3" t="s">
        <v>0</v>
      </c>
      <c r="D3" t="s">
        <v>9</v>
      </c>
      <c r="E3" t="s">
        <v>102</v>
      </c>
      <c r="F3" s="14">
        <v>35654</v>
      </c>
      <c r="G3" s="5">
        <f t="shared" si="0"/>
        <v>22</v>
      </c>
    </row>
    <row r="4" spans="1:13" s="5" customFormat="1" x14ac:dyDescent="0.25">
      <c r="A4" s="17">
        <v>9</v>
      </c>
      <c r="B4" s="1" t="s">
        <v>26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25</v>
      </c>
    </row>
    <row r="5" spans="1:13" s="5" customFormat="1" x14ac:dyDescent="0.25">
      <c r="A5" s="17">
        <v>9</v>
      </c>
      <c r="B5" s="1" t="s">
        <v>26</v>
      </c>
      <c r="C5" t="s">
        <v>0</v>
      </c>
      <c r="D5" t="s">
        <v>11</v>
      </c>
      <c r="E5" t="s">
        <v>69</v>
      </c>
      <c r="F5" s="14">
        <v>34169</v>
      </c>
      <c r="G5" s="5">
        <f t="shared" si="0"/>
        <v>26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9</v>
      </c>
      <c r="B6" s="1" t="s">
        <v>26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25</v>
      </c>
      <c r="H6" s="5">
        <f>SUM(G2:G6)/5</f>
        <v>24.4</v>
      </c>
      <c r="I6" s="5">
        <f>MIN(G2:G6)</f>
        <v>22</v>
      </c>
      <c r="J6" s="5">
        <f>MAX(G2:G6)</f>
        <v>26</v>
      </c>
      <c r="K6" s="5">
        <f>MEDIAN(G2:G6)</f>
        <v>25</v>
      </c>
      <c r="L6" s="5">
        <f>_xlfn.STDEV.S(G2:G6)</f>
        <v>1.5165750888103102</v>
      </c>
      <c r="M6" s="5">
        <f>J6-I6</f>
        <v>4</v>
      </c>
    </row>
    <row r="7" spans="1:13" s="5" customFormat="1" x14ac:dyDescent="0.25">
      <c r="A7" s="18">
        <v>1</v>
      </c>
      <c r="B7" s="2" t="s">
        <v>78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22</v>
      </c>
    </row>
    <row r="8" spans="1:13" s="5" customFormat="1" x14ac:dyDescent="0.25">
      <c r="A8" s="17">
        <v>1</v>
      </c>
      <c r="B8" s="1" t="s">
        <v>78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20</v>
      </c>
    </row>
    <row r="9" spans="1:13" s="5" customFormat="1" x14ac:dyDescent="0.25">
      <c r="A9" s="17">
        <v>1</v>
      </c>
      <c r="B9" s="1" t="s">
        <v>78</v>
      </c>
      <c r="C9" t="s">
        <v>14</v>
      </c>
      <c r="D9" t="s">
        <v>10</v>
      </c>
      <c r="E9" t="s">
        <v>34</v>
      </c>
      <c r="F9" s="14">
        <v>36004</v>
      </c>
      <c r="G9" s="5">
        <f t="shared" si="0"/>
        <v>21</v>
      </c>
    </row>
    <row r="10" spans="1:13" s="5" customFormat="1" x14ac:dyDescent="0.25">
      <c r="A10" s="17">
        <v>1</v>
      </c>
      <c r="B10" s="1" t="s">
        <v>78</v>
      </c>
      <c r="C10" t="s">
        <v>14</v>
      </c>
      <c r="D10" t="s">
        <v>11</v>
      </c>
      <c r="E10" t="s">
        <v>87</v>
      </c>
      <c r="F10" s="14">
        <v>35605</v>
      </c>
      <c r="G10" s="5">
        <f t="shared" si="0"/>
        <v>22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1</v>
      </c>
      <c r="B11" s="1" t="s">
        <v>78</v>
      </c>
      <c r="C11" t="s">
        <v>14</v>
      </c>
      <c r="D11" t="s">
        <v>12</v>
      </c>
      <c r="E11" t="s">
        <v>41</v>
      </c>
      <c r="F11" s="14">
        <v>36270</v>
      </c>
      <c r="G11" s="5">
        <f t="shared" si="0"/>
        <v>20</v>
      </c>
      <c r="H11" s="5">
        <f>SUM(G7:G11)/5</f>
        <v>21</v>
      </c>
      <c r="I11" s="5">
        <f>MIN(G7:G11)</f>
        <v>20</v>
      </c>
      <c r="J11" s="5">
        <f>MAX(G7:G11)</f>
        <v>22</v>
      </c>
      <c r="K11" s="5">
        <f>MEDIAN(G7:G11)</f>
        <v>21</v>
      </c>
      <c r="L11" s="5">
        <f>_xlfn.STDEV.S(G7:G11)</f>
        <v>1</v>
      </c>
      <c r="M11" s="5">
        <f>J11-I11</f>
        <v>2</v>
      </c>
    </row>
    <row r="12" spans="1:13" s="5" customFormat="1" x14ac:dyDescent="0.25">
      <c r="A12" s="18">
        <v>5</v>
      </c>
      <c r="B12" s="2" t="s">
        <v>16</v>
      </c>
      <c r="C12" s="3" t="s">
        <v>1</v>
      </c>
      <c r="D12" s="3" t="s">
        <v>8</v>
      </c>
      <c r="E12" s="3" t="s">
        <v>71</v>
      </c>
      <c r="F12" s="11">
        <v>36544</v>
      </c>
      <c r="G12" s="5">
        <f t="shared" si="0"/>
        <v>20</v>
      </c>
    </row>
    <row r="13" spans="1:13" s="5" customFormat="1" x14ac:dyDescent="0.25">
      <c r="A13" s="17">
        <v>5</v>
      </c>
      <c r="B13" s="1" t="s">
        <v>16</v>
      </c>
      <c r="C13" t="s">
        <v>1</v>
      </c>
      <c r="D13" t="s">
        <v>9</v>
      </c>
      <c r="E13" t="s">
        <v>103</v>
      </c>
      <c r="F13" s="14">
        <v>35895</v>
      </c>
      <c r="G13" s="5">
        <f t="shared" si="0"/>
        <v>21</v>
      </c>
    </row>
    <row r="14" spans="1:13" s="5" customFormat="1" x14ac:dyDescent="0.25">
      <c r="A14" s="17">
        <v>5</v>
      </c>
      <c r="B14" s="1" t="s">
        <v>16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23</v>
      </c>
    </row>
    <row r="15" spans="1:13" s="5" customFormat="1" x14ac:dyDescent="0.25">
      <c r="A15" s="17">
        <v>5</v>
      </c>
      <c r="B15" s="1" t="s">
        <v>16</v>
      </c>
      <c r="C15" t="s">
        <v>1</v>
      </c>
      <c r="D15" t="s">
        <v>11</v>
      </c>
      <c r="E15" t="s">
        <v>104</v>
      </c>
      <c r="F15" s="14">
        <v>35329</v>
      </c>
      <c r="G15" s="5">
        <f t="shared" si="0"/>
        <v>23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5</v>
      </c>
      <c r="B16" s="1" t="s">
        <v>16</v>
      </c>
      <c r="C16" t="s">
        <v>1</v>
      </c>
      <c r="D16" t="s">
        <v>12</v>
      </c>
      <c r="E16" t="s">
        <v>46</v>
      </c>
      <c r="F16" s="14">
        <v>35325</v>
      </c>
      <c r="G16" s="5">
        <f t="shared" si="0"/>
        <v>23</v>
      </c>
      <c r="H16" s="5">
        <f>SUM(G12:G16)/5</f>
        <v>22</v>
      </c>
      <c r="I16" s="5">
        <f>MIN(G12:G16)</f>
        <v>20</v>
      </c>
      <c r="J16" s="5">
        <f>MAX(G12:G16)</f>
        <v>23</v>
      </c>
      <c r="K16" s="5">
        <f>MEDIAN(G12:G16)</f>
        <v>23</v>
      </c>
      <c r="L16" s="5">
        <f>_xlfn.STDEV.S(G12:G16)</f>
        <v>1.4142135623730951</v>
      </c>
      <c r="M16" s="5">
        <f>J16-I16</f>
        <v>3</v>
      </c>
    </row>
    <row r="17" spans="1:13" s="5" customFormat="1" x14ac:dyDescent="0.25">
      <c r="A17" s="18">
        <v>4</v>
      </c>
      <c r="B17" s="2" t="s">
        <v>24</v>
      </c>
      <c r="C17" s="3" t="s">
        <v>17</v>
      </c>
      <c r="D17" s="3" t="s">
        <v>8</v>
      </c>
      <c r="E17" s="3" t="s">
        <v>52</v>
      </c>
      <c r="F17" s="11">
        <v>35820</v>
      </c>
      <c r="G17" s="5">
        <f t="shared" si="0"/>
        <v>22</v>
      </c>
    </row>
    <row r="18" spans="1:13" s="5" customFormat="1" x14ac:dyDescent="0.25">
      <c r="A18" s="17">
        <v>4</v>
      </c>
      <c r="B18" s="1" t="s">
        <v>24</v>
      </c>
      <c r="C18" t="s">
        <v>17</v>
      </c>
      <c r="D18" t="s">
        <v>9</v>
      </c>
      <c r="E18" t="s">
        <v>53</v>
      </c>
      <c r="F18" s="14">
        <v>35556</v>
      </c>
      <c r="G18" s="5">
        <f t="shared" si="0"/>
        <v>22</v>
      </c>
    </row>
    <row r="19" spans="1:13" s="5" customFormat="1" x14ac:dyDescent="0.25">
      <c r="A19" s="17">
        <v>4</v>
      </c>
      <c r="B19" s="1" t="s">
        <v>24</v>
      </c>
      <c r="C19" t="s">
        <v>17</v>
      </c>
      <c r="D19" t="s">
        <v>10</v>
      </c>
      <c r="E19" t="s">
        <v>44</v>
      </c>
      <c r="F19" s="14">
        <v>35730</v>
      </c>
      <c r="G19" s="5">
        <f t="shared" si="0"/>
        <v>22</v>
      </c>
    </row>
    <row r="20" spans="1:13" s="5" customFormat="1" x14ac:dyDescent="0.25">
      <c r="A20" s="17">
        <v>4</v>
      </c>
      <c r="B20" s="1" t="s">
        <v>24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24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4</v>
      </c>
      <c r="B21" s="1" t="s">
        <v>24</v>
      </c>
      <c r="C21" t="s">
        <v>17</v>
      </c>
      <c r="D21" t="s">
        <v>12</v>
      </c>
      <c r="E21" t="s">
        <v>97</v>
      </c>
      <c r="F21" s="14">
        <v>35389</v>
      </c>
      <c r="G21" s="5">
        <f t="shared" si="0"/>
        <v>23</v>
      </c>
      <c r="H21" s="5">
        <f>SUM(G17:G21)/5</f>
        <v>22.6</v>
      </c>
      <c r="I21" s="5">
        <f>MIN(G17:G21)</f>
        <v>22</v>
      </c>
      <c r="J21" s="5">
        <f>MAX(G17:G21)</f>
        <v>24</v>
      </c>
      <c r="K21" s="5">
        <f>MEDIAN(G17:G21)</f>
        <v>22</v>
      </c>
      <c r="L21" s="5">
        <f>_xlfn.STDEV.S(G17:G21)</f>
        <v>0.89442719099991586</v>
      </c>
      <c r="M21" s="5">
        <f>J21-I21</f>
        <v>2</v>
      </c>
    </row>
    <row r="22" spans="1:13" s="5" customFormat="1" x14ac:dyDescent="0.25">
      <c r="A22" s="18">
        <v>6</v>
      </c>
      <c r="B22" s="2" t="s">
        <v>25</v>
      </c>
      <c r="C22" s="3" t="s">
        <v>18</v>
      </c>
      <c r="D22" s="3" t="s">
        <v>8</v>
      </c>
      <c r="E22" s="3" t="s">
        <v>57</v>
      </c>
      <c r="F22" s="11">
        <v>34839</v>
      </c>
      <c r="G22" s="5">
        <f t="shared" si="0"/>
        <v>24</v>
      </c>
    </row>
    <row r="23" spans="1:13" s="5" customFormat="1" x14ac:dyDescent="0.25">
      <c r="A23" s="17">
        <v>6</v>
      </c>
      <c r="B23" s="1" t="s">
        <v>25</v>
      </c>
      <c r="C23" t="s">
        <v>18</v>
      </c>
      <c r="D23" t="s">
        <v>9</v>
      </c>
      <c r="E23" t="s">
        <v>98</v>
      </c>
      <c r="F23" s="14">
        <v>36067</v>
      </c>
      <c r="G23" s="5">
        <f t="shared" si="0"/>
        <v>21</v>
      </c>
    </row>
    <row r="24" spans="1:13" s="5" customFormat="1" x14ac:dyDescent="0.25">
      <c r="A24" s="17">
        <v>6</v>
      </c>
      <c r="B24" s="1" t="s">
        <v>25</v>
      </c>
      <c r="C24" t="s">
        <v>18</v>
      </c>
      <c r="D24" t="s">
        <v>10</v>
      </c>
      <c r="E24" t="s">
        <v>99</v>
      </c>
      <c r="F24" s="14">
        <v>35392</v>
      </c>
      <c r="G24" s="5">
        <f t="shared" si="0"/>
        <v>23</v>
      </c>
    </row>
    <row r="25" spans="1:13" s="5" customFormat="1" x14ac:dyDescent="0.25">
      <c r="A25" s="17">
        <v>6</v>
      </c>
      <c r="B25" s="1" t="s">
        <v>25</v>
      </c>
      <c r="C25" t="s">
        <v>18</v>
      </c>
      <c r="D25" t="s">
        <v>11</v>
      </c>
      <c r="E25" t="s">
        <v>86</v>
      </c>
      <c r="F25" s="14">
        <v>36202</v>
      </c>
      <c r="G25" s="5">
        <f t="shared" si="0"/>
        <v>20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6</v>
      </c>
      <c r="B26" s="1" t="s">
        <v>25</v>
      </c>
      <c r="C26" t="s">
        <v>18</v>
      </c>
      <c r="D26" t="s">
        <v>12</v>
      </c>
      <c r="E26" t="s">
        <v>29</v>
      </c>
      <c r="F26" s="14">
        <v>34792</v>
      </c>
      <c r="G26" s="5">
        <f t="shared" si="0"/>
        <v>24</v>
      </c>
      <c r="H26" s="5">
        <f>SUM(G22:G26)/5</f>
        <v>22.4</v>
      </c>
      <c r="I26" s="5">
        <f>MIN(G22:G26)</f>
        <v>20</v>
      </c>
      <c r="J26" s="5">
        <f>MAX(G22:G26)</f>
        <v>24</v>
      </c>
      <c r="K26" s="5">
        <f>MEDIAN(G22:G26)</f>
        <v>23</v>
      </c>
      <c r="L26" s="5">
        <f>_xlfn.STDEV.S(G22:G26)</f>
        <v>1.8165902124584952</v>
      </c>
      <c r="M26" s="5">
        <f>J26-I26</f>
        <v>4</v>
      </c>
    </row>
    <row r="27" spans="1:13" s="5" customFormat="1" x14ac:dyDescent="0.25">
      <c r="A27" s="18">
        <v>2</v>
      </c>
      <c r="B27" s="2" t="s">
        <v>15</v>
      </c>
      <c r="C27" s="3" t="s">
        <v>88</v>
      </c>
      <c r="D27" s="3" t="s">
        <v>8</v>
      </c>
      <c r="E27" s="3" t="s">
        <v>95</v>
      </c>
      <c r="F27" s="11">
        <v>36594</v>
      </c>
      <c r="G27" s="5">
        <f t="shared" si="0"/>
        <v>19</v>
      </c>
    </row>
    <row r="28" spans="1:13" s="5" customFormat="1" x14ac:dyDescent="0.25">
      <c r="A28" s="17">
        <v>2</v>
      </c>
      <c r="B28" s="1" t="s">
        <v>15</v>
      </c>
      <c r="C28" t="s">
        <v>88</v>
      </c>
      <c r="D28" t="s">
        <v>9</v>
      </c>
      <c r="E28" t="s">
        <v>33</v>
      </c>
      <c r="F28" s="14">
        <v>35066</v>
      </c>
      <c r="G28" s="5">
        <f t="shared" si="0"/>
        <v>24</v>
      </c>
    </row>
    <row r="29" spans="1:13" s="5" customFormat="1" x14ac:dyDescent="0.25">
      <c r="A29" s="17">
        <v>2</v>
      </c>
      <c r="B29" s="1" t="s">
        <v>15</v>
      </c>
      <c r="C29" t="s">
        <v>88</v>
      </c>
      <c r="D29" t="s">
        <v>10</v>
      </c>
      <c r="E29" t="s">
        <v>96</v>
      </c>
      <c r="F29" s="14">
        <v>35078</v>
      </c>
      <c r="G29" s="5">
        <f t="shared" si="0"/>
        <v>24</v>
      </c>
    </row>
    <row r="30" spans="1:13" s="5" customFormat="1" x14ac:dyDescent="0.25">
      <c r="A30" s="17">
        <v>2</v>
      </c>
      <c r="B30" s="1" t="s">
        <v>15</v>
      </c>
      <c r="C30" t="s">
        <v>88</v>
      </c>
      <c r="D30" t="s">
        <v>11</v>
      </c>
      <c r="E30" t="s">
        <v>30</v>
      </c>
      <c r="F30" s="14">
        <v>35203</v>
      </c>
      <c r="G30" s="5">
        <f t="shared" si="0"/>
        <v>23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2</v>
      </c>
      <c r="B31" s="1" t="s">
        <v>15</v>
      </c>
      <c r="C31" t="s">
        <v>88</v>
      </c>
      <c r="D31" t="s">
        <v>12</v>
      </c>
      <c r="E31" t="s">
        <v>36</v>
      </c>
      <c r="F31" s="14">
        <v>36348</v>
      </c>
      <c r="G31" s="5">
        <f t="shared" si="0"/>
        <v>20</v>
      </c>
      <c r="H31" s="5">
        <f>SUM(G27:G31)/5</f>
        <v>22</v>
      </c>
      <c r="I31" s="5">
        <f>MIN(G27:G31)</f>
        <v>19</v>
      </c>
      <c r="J31" s="5">
        <f>MAX(G27:G31)</f>
        <v>24</v>
      </c>
      <c r="K31" s="5">
        <f>MEDIAN(G27:G31)</f>
        <v>23</v>
      </c>
      <c r="L31" s="5">
        <f>_xlfn.STDEV.S(G27:G31)</f>
        <v>2.3452078799117149</v>
      </c>
      <c r="M31" s="5">
        <f>J31-I31</f>
        <v>5</v>
      </c>
    </row>
    <row r="32" spans="1:13" s="5" customFormat="1" x14ac:dyDescent="0.25">
      <c r="A32" s="18">
        <v>10</v>
      </c>
      <c r="B32" s="2" t="s">
        <v>26</v>
      </c>
      <c r="C32" s="3" t="s">
        <v>20</v>
      </c>
      <c r="D32" s="3" t="s">
        <v>8</v>
      </c>
      <c r="E32" s="3" t="s">
        <v>83</v>
      </c>
      <c r="F32" s="11">
        <v>35019</v>
      </c>
      <c r="G32" s="5">
        <f t="shared" si="0"/>
        <v>24</v>
      </c>
    </row>
    <row r="33" spans="1:13" s="5" customFormat="1" x14ac:dyDescent="0.25">
      <c r="A33" s="17">
        <v>10</v>
      </c>
      <c r="B33" s="1" t="s">
        <v>26</v>
      </c>
      <c r="C33" t="s">
        <v>20</v>
      </c>
      <c r="D33" t="s">
        <v>9</v>
      </c>
      <c r="E33" t="s">
        <v>43</v>
      </c>
      <c r="F33" s="14">
        <v>35684</v>
      </c>
      <c r="G33" s="5">
        <f t="shared" si="0"/>
        <v>22</v>
      </c>
    </row>
    <row r="34" spans="1:13" s="5" customFormat="1" x14ac:dyDescent="0.25">
      <c r="A34" s="17">
        <v>10</v>
      </c>
      <c r="B34" s="1" t="s">
        <v>26</v>
      </c>
      <c r="C34" t="s">
        <v>20</v>
      </c>
      <c r="D34" t="s">
        <v>10</v>
      </c>
      <c r="E34" t="s">
        <v>54</v>
      </c>
      <c r="F34" s="14">
        <v>35352</v>
      </c>
      <c r="G34" s="5">
        <f t="shared" ref="G34:G51" si="1">DATEDIF(F34,$H$1,"Y")</f>
        <v>23</v>
      </c>
    </row>
    <row r="35" spans="1:13" s="5" customFormat="1" x14ac:dyDescent="0.25">
      <c r="A35" s="17">
        <v>10</v>
      </c>
      <c r="B35" s="1" t="s">
        <v>26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1"/>
        <v>22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10</v>
      </c>
      <c r="B36" s="1" t="s">
        <v>26</v>
      </c>
      <c r="C36" t="s">
        <v>20</v>
      </c>
      <c r="D36" t="s">
        <v>12</v>
      </c>
      <c r="E36" t="s">
        <v>75</v>
      </c>
      <c r="F36" s="14">
        <v>35471</v>
      </c>
      <c r="G36" s="5">
        <f t="shared" si="1"/>
        <v>22</v>
      </c>
      <c r="H36" s="5">
        <f>SUM(G32:G36)/5</f>
        <v>22.6</v>
      </c>
      <c r="I36" s="5">
        <f>MIN(G32:G36)</f>
        <v>22</v>
      </c>
      <c r="J36" s="5">
        <f>MAX(G32:G36)</f>
        <v>24</v>
      </c>
      <c r="K36" s="5">
        <f>MEDIAN(G32:G36)</f>
        <v>22</v>
      </c>
      <c r="L36" s="5">
        <f>_xlfn.STDEV.S(G32:G36)</f>
        <v>0.89442719099991586</v>
      </c>
      <c r="M36" s="5">
        <f>J36-I36</f>
        <v>2</v>
      </c>
    </row>
    <row r="37" spans="1:13" s="5" customFormat="1" x14ac:dyDescent="0.25">
      <c r="A37" s="18">
        <v>8</v>
      </c>
      <c r="B37" s="2" t="s">
        <v>26</v>
      </c>
      <c r="C37" s="3" t="s">
        <v>89</v>
      </c>
      <c r="D37" s="3" t="s">
        <v>8</v>
      </c>
      <c r="E37" s="3" t="s">
        <v>100</v>
      </c>
      <c r="F37" s="11">
        <v>34343</v>
      </c>
      <c r="G37" s="5">
        <f t="shared" si="1"/>
        <v>26</v>
      </c>
    </row>
    <row r="38" spans="1:13" s="5" customFormat="1" x14ac:dyDescent="0.25">
      <c r="A38" s="17">
        <v>8</v>
      </c>
      <c r="B38" s="1" t="s">
        <v>26</v>
      </c>
      <c r="C38" t="s">
        <v>89</v>
      </c>
      <c r="D38" t="s">
        <v>9</v>
      </c>
      <c r="E38" t="s">
        <v>67</v>
      </c>
      <c r="F38" s="14">
        <v>33368</v>
      </c>
      <c r="G38" s="5">
        <f t="shared" si="1"/>
        <v>28</v>
      </c>
    </row>
    <row r="39" spans="1:13" s="5" customFormat="1" x14ac:dyDescent="0.25">
      <c r="A39" s="17">
        <v>8</v>
      </c>
      <c r="B39" s="1" t="s">
        <v>26</v>
      </c>
      <c r="C39" t="s">
        <v>89</v>
      </c>
      <c r="D39" t="s">
        <v>10</v>
      </c>
      <c r="E39" t="s">
        <v>101</v>
      </c>
      <c r="F39" s="14">
        <v>35265</v>
      </c>
      <c r="G39" s="5">
        <f t="shared" si="1"/>
        <v>23</v>
      </c>
    </row>
    <row r="40" spans="1:13" s="5" customFormat="1" x14ac:dyDescent="0.25">
      <c r="A40" s="17">
        <v>8</v>
      </c>
      <c r="B40" s="1" t="s">
        <v>26</v>
      </c>
      <c r="C40" t="s">
        <v>89</v>
      </c>
      <c r="D40" t="s">
        <v>11</v>
      </c>
      <c r="E40" t="s">
        <v>50</v>
      </c>
      <c r="F40" s="14">
        <v>34561</v>
      </c>
      <c r="G40" s="5">
        <f t="shared" si="1"/>
        <v>25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8</v>
      </c>
      <c r="B41" s="1" t="s">
        <v>26</v>
      </c>
      <c r="C41" t="s">
        <v>89</v>
      </c>
      <c r="D41" t="s">
        <v>12</v>
      </c>
      <c r="E41" t="s">
        <v>51</v>
      </c>
      <c r="F41" s="14">
        <v>34756</v>
      </c>
      <c r="G41" s="5">
        <f t="shared" si="1"/>
        <v>24</v>
      </c>
      <c r="H41" s="5">
        <f>SUM(G37:G41)/5</f>
        <v>25.2</v>
      </c>
      <c r="I41" s="5">
        <f>MIN(G37:G41)</f>
        <v>23</v>
      </c>
      <c r="J41" s="5">
        <f>MAX(G37:G41)</f>
        <v>28</v>
      </c>
      <c r="K41" s="5">
        <f>MEDIAN(G37:G41)</f>
        <v>25</v>
      </c>
      <c r="L41" s="5">
        <f>_xlfn.STDEV.S(G37:G41)</f>
        <v>1.9235384061671346</v>
      </c>
      <c r="M41" s="5">
        <f>J41-I41</f>
        <v>5</v>
      </c>
    </row>
    <row r="42" spans="1:13" s="5" customFormat="1" x14ac:dyDescent="0.25">
      <c r="A42" s="18">
        <v>7</v>
      </c>
      <c r="B42" s="2" t="s">
        <v>26</v>
      </c>
      <c r="C42" s="3" t="s">
        <v>90</v>
      </c>
      <c r="D42" s="3" t="s">
        <v>8</v>
      </c>
      <c r="E42" s="3" t="s">
        <v>37</v>
      </c>
      <c r="F42" s="11">
        <v>35789</v>
      </c>
      <c r="G42" s="5">
        <f t="shared" si="1"/>
        <v>22</v>
      </c>
    </row>
    <row r="43" spans="1:13" s="5" customFormat="1" x14ac:dyDescent="0.25">
      <c r="A43" s="17">
        <v>7</v>
      </c>
      <c r="B43" s="1" t="s">
        <v>26</v>
      </c>
      <c r="C43" t="s">
        <v>90</v>
      </c>
      <c r="D43" t="s">
        <v>9</v>
      </c>
      <c r="E43" t="s">
        <v>72</v>
      </c>
      <c r="F43" s="14">
        <v>35425</v>
      </c>
      <c r="G43" s="5">
        <f t="shared" si="1"/>
        <v>23</v>
      </c>
    </row>
    <row r="44" spans="1:13" s="5" customFormat="1" x14ac:dyDescent="0.25">
      <c r="A44" s="17">
        <v>7</v>
      </c>
      <c r="B44" s="1" t="s">
        <v>26</v>
      </c>
      <c r="C44" t="s">
        <v>90</v>
      </c>
      <c r="D44" t="s">
        <v>10</v>
      </c>
      <c r="E44" t="s">
        <v>59</v>
      </c>
      <c r="F44" s="14">
        <v>34386</v>
      </c>
      <c r="G44" s="5">
        <f t="shared" si="1"/>
        <v>25</v>
      </c>
    </row>
    <row r="45" spans="1:13" s="5" customFormat="1" x14ac:dyDescent="0.25">
      <c r="A45" s="17">
        <v>7</v>
      </c>
      <c r="B45" s="1" t="s">
        <v>26</v>
      </c>
      <c r="C45" t="s">
        <v>90</v>
      </c>
      <c r="D45" t="s">
        <v>11</v>
      </c>
      <c r="E45" t="s">
        <v>94</v>
      </c>
      <c r="F45" s="14">
        <v>36163</v>
      </c>
      <c r="G45" s="5">
        <f t="shared" si="1"/>
        <v>21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7</v>
      </c>
      <c r="B46" s="1" t="s">
        <v>26</v>
      </c>
      <c r="C46" t="s">
        <v>90</v>
      </c>
      <c r="D46" t="s">
        <v>12</v>
      </c>
      <c r="E46" t="s">
        <v>31</v>
      </c>
      <c r="F46" s="14">
        <v>33855</v>
      </c>
      <c r="G46" s="5">
        <f t="shared" si="1"/>
        <v>27</v>
      </c>
      <c r="H46" s="5">
        <f>SUM(G42:G46)/5</f>
        <v>23.6</v>
      </c>
      <c r="I46" s="5">
        <f>MIN(G42:G46)</f>
        <v>21</v>
      </c>
      <c r="J46" s="5">
        <f>MAX(G42:G46)</f>
        <v>27</v>
      </c>
      <c r="K46" s="5">
        <f>MEDIAN(G42:G46)</f>
        <v>23</v>
      </c>
      <c r="L46" s="5">
        <f>_xlfn.STDEV.S(G42:G46)</f>
        <v>2.4083189157584592</v>
      </c>
      <c r="M46" s="5">
        <f>J46-I46</f>
        <v>6</v>
      </c>
    </row>
    <row r="47" spans="1:13" s="5" customFormat="1" x14ac:dyDescent="0.25">
      <c r="A47" s="18">
        <v>3</v>
      </c>
      <c r="B47" s="2" t="s">
        <v>25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23</v>
      </c>
    </row>
    <row r="48" spans="1:13" s="5" customFormat="1" x14ac:dyDescent="0.25">
      <c r="A48" s="17">
        <v>3</v>
      </c>
      <c r="B48" s="1" t="s">
        <v>25</v>
      </c>
      <c r="C48" t="s">
        <v>23</v>
      </c>
      <c r="D48" t="s">
        <v>9</v>
      </c>
      <c r="E48" t="s">
        <v>63</v>
      </c>
      <c r="F48" s="14">
        <v>34133</v>
      </c>
      <c r="G48" s="5">
        <f t="shared" si="1"/>
        <v>26</v>
      </c>
    </row>
    <row r="49" spans="1:13" s="5" customFormat="1" x14ac:dyDescent="0.25">
      <c r="A49" s="17">
        <v>3</v>
      </c>
      <c r="B49" s="1" t="s">
        <v>25</v>
      </c>
      <c r="C49" t="s">
        <v>23</v>
      </c>
      <c r="D49" t="s">
        <v>10</v>
      </c>
      <c r="E49" t="s">
        <v>91</v>
      </c>
      <c r="F49" s="14">
        <v>36336</v>
      </c>
      <c r="G49" s="5">
        <f t="shared" si="1"/>
        <v>20</v>
      </c>
    </row>
    <row r="50" spans="1:13" s="5" customFormat="1" x14ac:dyDescent="0.25">
      <c r="A50" s="17">
        <v>3</v>
      </c>
      <c r="B50" s="1" t="s">
        <v>25</v>
      </c>
      <c r="C50" t="s">
        <v>23</v>
      </c>
      <c r="D50" t="s">
        <v>11</v>
      </c>
      <c r="E50" t="s">
        <v>82</v>
      </c>
      <c r="F50" s="14">
        <v>35545</v>
      </c>
      <c r="G50" s="5">
        <f t="shared" si="1"/>
        <v>22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3</v>
      </c>
      <c r="B51" s="1" t="s">
        <v>25</v>
      </c>
      <c r="C51" t="s">
        <v>23</v>
      </c>
      <c r="D51" t="s">
        <v>12</v>
      </c>
      <c r="E51" t="s">
        <v>92</v>
      </c>
      <c r="F51" s="14">
        <v>34883</v>
      </c>
      <c r="G51" s="5">
        <f t="shared" si="1"/>
        <v>24</v>
      </c>
      <c r="H51" s="5">
        <f>SUM(G47:G51)/5</f>
        <v>23</v>
      </c>
      <c r="I51" s="5">
        <f>MIN(G47:G51)</f>
        <v>20</v>
      </c>
      <c r="J51" s="5">
        <f>MAX(G47:G51)</f>
        <v>26</v>
      </c>
      <c r="K51" s="5">
        <f>MEDIAN(G47:G51)</f>
        <v>23</v>
      </c>
      <c r="L51" s="5">
        <f>_xlfn.STDEV.S(G47:G51)</f>
        <v>2.2360679774997898</v>
      </c>
      <c r="M51" s="5">
        <f>J51-I51</f>
        <v>6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C8B11-B767-48C1-A161-BC6F0E1A7EEC}">
  <dimension ref="A1:M52"/>
  <sheetViews>
    <sheetView workbookViewId="0"/>
  </sheetViews>
  <sheetFormatPr baseColWidth="10" defaultRowHeight="15" x14ac:dyDescent="0.25"/>
  <cols>
    <col min="1" max="1" width="14.42578125" style="1" bestFit="1" customWidth="1"/>
    <col min="2" max="2" width="11.42578125" style="1"/>
    <col min="3" max="3" width="16.85546875" bestFit="1" customWidth="1"/>
    <col min="5" max="5" width="12.7109375" bestFit="1" customWidth="1"/>
  </cols>
  <sheetData>
    <row r="1" spans="1:13" s="6" customFormat="1" ht="15.75" thickBot="1" x14ac:dyDescent="0.3">
      <c r="A1" s="15" t="s">
        <v>2</v>
      </c>
      <c r="B1" s="15" t="s">
        <v>3</v>
      </c>
      <c r="C1" s="13" t="s">
        <v>4</v>
      </c>
      <c r="D1" s="13" t="s">
        <v>7</v>
      </c>
      <c r="E1" s="13" t="s">
        <v>5</v>
      </c>
      <c r="F1" s="13" t="s">
        <v>6</v>
      </c>
      <c r="H1" s="12">
        <v>43995</v>
      </c>
    </row>
    <row r="2" spans="1:13" s="5" customFormat="1" x14ac:dyDescent="0.25">
      <c r="A2" s="16">
        <v>1</v>
      </c>
      <c r="B2" s="7" t="s">
        <v>15</v>
      </c>
      <c r="C2" s="8" t="s">
        <v>0</v>
      </c>
      <c r="D2" s="8" t="s">
        <v>8</v>
      </c>
      <c r="E2" s="8" t="s">
        <v>66</v>
      </c>
      <c r="F2" s="10">
        <v>34765</v>
      </c>
      <c r="G2" s="5">
        <f t="shared" ref="G2:G33" si="0">DATEDIF(F2,$H$1,"Y")</f>
        <v>25</v>
      </c>
    </row>
    <row r="3" spans="1:13" s="5" customFormat="1" x14ac:dyDescent="0.25">
      <c r="A3" s="17">
        <v>1</v>
      </c>
      <c r="B3" s="1" t="s">
        <v>15</v>
      </c>
      <c r="C3" t="s">
        <v>0</v>
      </c>
      <c r="D3" t="s">
        <v>9</v>
      </c>
      <c r="E3" t="s">
        <v>102</v>
      </c>
      <c r="F3" s="14">
        <v>35654</v>
      </c>
      <c r="G3" s="5">
        <f t="shared" si="0"/>
        <v>22</v>
      </c>
    </row>
    <row r="4" spans="1:13" s="5" customFormat="1" x14ac:dyDescent="0.25">
      <c r="A4" s="17">
        <v>1</v>
      </c>
      <c r="B4" s="1" t="s">
        <v>15</v>
      </c>
      <c r="C4" t="s">
        <v>0</v>
      </c>
      <c r="D4" t="s">
        <v>10</v>
      </c>
      <c r="E4" t="s">
        <v>68</v>
      </c>
      <c r="F4" s="14">
        <v>34700</v>
      </c>
      <c r="G4" s="5">
        <f t="shared" si="0"/>
        <v>25</v>
      </c>
    </row>
    <row r="5" spans="1:13" s="5" customFormat="1" x14ac:dyDescent="0.25">
      <c r="A5" s="17">
        <v>1</v>
      </c>
      <c r="B5" s="1" t="s">
        <v>15</v>
      </c>
      <c r="C5" t="s">
        <v>0</v>
      </c>
      <c r="D5" t="s">
        <v>11</v>
      </c>
      <c r="E5" t="s">
        <v>108</v>
      </c>
      <c r="F5" s="14">
        <v>36756</v>
      </c>
      <c r="G5" s="5">
        <f t="shared" si="0"/>
        <v>19</v>
      </c>
      <c r="H5" s="9" t="s">
        <v>150</v>
      </c>
      <c r="I5" s="9" t="s">
        <v>151</v>
      </c>
      <c r="J5" s="9" t="s">
        <v>152</v>
      </c>
      <c r="K5" s="9" t="s">
        <v>160</v>
      </c>
      <c r="L5" s="9" t="s">
        <v>161</v>
      </c>
      <c r="M5" s="9" t="s">
        <v>166</v>
      </c>
    </row>
    <row r="6" spans="1:13" s="5" customFormat="1" x14ac:dyDescent="0.25">
      <c r="A6" s="17">
        <v>1</v>
      </c>
      <c r="B6" s="1" t="s">
        <v>15</v>
      </c>
      <c r="C6" t="s">
        <v>0</v>
      </c>
      <c r="D6" t="s">
        <v>12</v>
      </c>
      <c r="E6" t="s">
        <v>70</v>
      </c>
      <c r="F6" s="14">
        <v>34507</v>
      </c>
      <c r="G6" s="5">
        <f t="shared" si="0"/>
        <v>25</v>
      </c>
      <c r="H6" s="5">
        <f>SUM(G2:G6)/5</f>
        <v>23.2</v>
      </c>
      <c r="I6" s="5">
        <f>MIN(G2:G6)</f>
        <v>19</v>
      </c>
      <c r="J6" s="5">
        <f>MAX(G2:G6)</f>
        <v>25</v>
      </c>
      <c r="K6" s="5">
        <f>MEDIAN(G2:G6)</f>
        <v>25</v>
      </c>
      <c r="L6" s="5">
        <f>_xlfn.STDEV.S(G2:G6)</f>
        <v>2.6832815729997561</v>
      </c>
      <c r="M6" s="5">
        <f>J6-I6</f>
        <v>6</v>
      </c>
    </row>
    <row r="7" spans="1:13" s="5" customFormat="1" x14ac:dyDescent="0.25">
      <c r="A7" s="18">
        <v>2</v>
      </c>
      <c r="B7" s="2" t="s">
        <v>16</v>
      </c>
      <c r="C7" s="3" t="s">
        <v>14</v>
      </c>
      <c r="D7" s="3" t="s">
        <v>8</v>
      </c>
      <c r="E7" s="3" t="s">
        <v>32</v>
      </c>
      <c r="F7" s="11">
        <v>35703</v>
      </c>
      <c r="G7" s="5">
        <f t="shared" si="0"/>
        <v>22</v>
      </c>
    </row>
    <row r="8" spans="1:13" s="5" customFormat="1" x14ac:dyDescent="0.25">
      <c r="A8" s="17">
        <v>2</v>
      </c>
      <c r="B8" s="1" t="s">
        <v>16</v>
      </c>
      <c r="C8" t="s">
        <v>14</v>
      </c>
      <c r="D8" t="s">
        <v>9</v>
      </c>
      <c r="E8" t="s">
        <v>93</v>
      </c>
      <c r="F8" s="14">
        <v>36529</v>
      </c>
      <c r="G8" s="5">
        <f t="shared" si="0"/>
        <v>20</v>
      </c>
    </row>
    <row r="9" spans="1:13" s="5" customFormat="1" x14ac:dyDescent="0.25">
      <c r="A9" s="17">
        <v>2</v>
      </c>
      <c r="B9" s="1" t="s">
        <v>16</v>
      </c>
      <c r="C9" t="s">
        <v>14</v>
      </c>
      <c r="D9" t="s">
        <v>10</v>
      </c>
      <c r="E9" t="s">
        <v>34</v>
      </c>
      <c r="F9" s="14">
        <v>36004</v>
      </c>
      <c r="G9" s="5">
        <f t="shared" si="0"/>
        <v>21</v>
      </c>
    </row>
    <row r="10" spans="1:13" s="5" customFormat="1" x14ac:dyDescent="0.25">
      <c r="A10" s="17">
        <v>2</v>
      </c>
      <c r="B10" s="1" t="s">
        <v>16</v>
      </c>
      <c r="C10" t="s">
        <v>14</v>
      </c>
      <c r="D10" t="s">
        <v>11</v>
      </c>
      <c r="E10" t="s">
        <v>87</v>
      </c>
      <c r="F10" s="14">
        <v>35605</v>
      </c>
      <c r="G10" s="5">
        <f t="shared" si="0"/>
        <v>22</v>
      </c>
      <c r="H10" s="9" t="s">
        <v>150</v>
      </c>
      <c r="I10" s="9" t="s">
        <v>151</v>
      </c>
      <c r="J10" s="9" t="s">
        <v>152</v>
      </c>
      <c r="K10" s="9" t="s">
        <v>160</v>
      </c>
      <c r="L10" s="9" t="s">
        <v>161</v>
      </c>
      <c r="M10" s="9" t="s">
        <v>166</v>
      </c>
    </row>
    <row r="11" spans="1:13" s="5" customFormat="1" x14ac:dyDescent="0.25">
      <c r="A11" s="17">
        <v>2</v>
      </c>
      <c r="B11" s="1" t="s">
        <v>16</v>
      </c>
      <c r="C11" t="s">
        <v>14</v>
      </c>
      <c r="D11" t="s">
        <v>12</v>
      </c>
      <c r="E11" t="s">
        <v>41</v>
      </c>
      <c r="F11" s="14">
        <v>36270</v>
      </c>
      <c r="G11" s="5">
        <f t="shared" si="0"/>
        <v>21</v>
      </c>
      <c r="H11" s="5">
        <f>SUM(G7:G11)/5</f>
        <v>21.2</v>
      </c>
      <c r="I11" s="5">
        <f>MIN(G7:G11)</f>
        <v>20</v>
      </c>
      <c r="J11" s="5">
        <f>MAX(G7:G11)</f>
        <v>22</v>
      </c>
      <c r="K11" s="5">
        <f>MEDIAN(G7:G11)</f>
        <v>21</v>
      </c>
      <c r="L11" s="5">
        <f>_xlfn.STDEV.S(G7:G11)</f>
        <v>0.83666002653407556</v>
      </c>
      <c r="M11" s="5">
        <f>J11-I11</f>
        <v>2</v>
      </c>
    </row>
    <row r="12" spans="1:13" s="5" customFormat="1" x14ac:dyDescent="0.25">
      <c r="A12" s="18">
        <v>4</v>
      </c>
      <c r="B12" s="2" t="s">
        <v>78</v>
      </c>
      <c r="C12" s="3" t="s">
        <v>1</v>
      </c>
      <c r="D12" s="3" t="s">
        <v>8</v>
      </c>
      <c r="E12" s="3" t="s">
        <v>71</v>
      </c>
      <c r="F12" s="11">
        <v>36544</v>
      </c>
      <c r="G12" s="5">
        <f t="shared" si="0"/>
        <v>20</v>
      </c>
    </row>
    <row r="13" spans="1:13" s="5" customFormat="1" x14ac:dyDescent="0.25">
      <c r="A13" s="17">
        <v>4</v>
      </c>
      <c r="B13" s="1" t="s">
        <v>78</v>
      </c>
      <c r="C13" t="s">
        <v>1</v>
      </c>
      <c r="D13" t="s">
        <v>9</v>
      </c>
      <c r="E13" t="s">
        <v>109</v>
      </c>
      <c r="F13" s="14">
        <v>36939</v>
      </c>
      <c r="G13" s="5">
        <f t="shared" si="0"/>
        <v>19</v>
      </c>
    </row>
    <row r="14" spans="1:13" s="5" customFormat="1" x14ac:dyDescent="0.25">
      <c r="A14" s="17">
        <v>4</v>
      </c>
      <c r="B14" s="1" t="s">
        <v>78</v>
      </c>
      <c r="C14" t="s">
        <v>1</v>
      </c>
      <c r="D14" t="s">
        <v>10</v>
      </c>
      <c r="E14" t="s">
        <v>73</v>
      </c>
      <c r="F14" s="14">
        <v>35116</v>
      </c>
      <c r="G14" s="5">
        <f t="shared" si="0"/>
        <v>24</v>
      </c>
    </row>
    <row r="15" spans="1:13" s="5" customFormat="1" x14ac:dyDescent="0.25">
      <c r="A15" s="17">
        <v>4</v>
      </c>
      <c r="B15" s="1" t="s">
        <v>78</v>
      </c>
      <c r="C15" t="s">
        <v>1</v>
      </c>
      <c r="D15" t="s">
        <v>11</v>
      </c>
      <c r="E15" t="s">
        <v>69</v>
      </c>
      <c r="F15" s="14">
        <v>34169</v>
      </c>
      <c r="G15" s="5">
        <f t="shared" si="0"/>
        <v>26</v>
      </c>
      <c r="H15" s="9" t="s">
        <v>150</v>
      </c>
      <c r="I15" s="9" t="s">
        <v>151</v>
      </c>
      <c r="J15" s="9" t="s">
        <v>152</v>
      </c>
      <c r="K15" s="9" t="s">
        <v>160</v>
      </c>
      <c r="L15" s="9" t="s">
        <v>161</v>
      </c>
      <c r="M15" s="9" t="s">
        <v>166</v>
      </c>
    </row>
    <row r="16" spans="1:13" s="5" customFormat="1" x14ac:dyDescent="0.25">
      <c r="A16" s="17">
        <v>4</v>
      </c>
      <c r="B16" s="1" t="s">
        <v>78</v>
      </c>
      <c r="C16" t="s">
        <v>1</v>
      </c>
      <c r="D16" t="s">
        <v>12</v>
      </c>
      <c r="E16" t="s">
        <v>110</v>
      </c>
      <c r="F16" s="14">
        <v>35185</v>
      </c>
      <c r="G16" s="5">
        <f t="shared" si="0"/>
        <v>24</v>
      </c>
      <c r="H16" s="5">
        <f>SUM(G12:G16)/5</f>
        <v>22.6</v>
      </c>
      <c r="I16" s="5">
        <f>MIN(G12:G16)</f>
        <v>19</v>
      </c>
      <c r="J16" s="5">
        <f>MAX(G12:G16)</f>
        <v>26</v>
      </c>
      <c r="K16" s="5">
        <f>MEDIAN(G12:G16)</f>
        <v>24</v>
      </c>
      <c r="L16" s="5">
        <f>_xlfn.STDEV.S(G12:G16)</f>
        <v>2.9664793948382577</v>
      </c>
      <c r="M16" s="5">
        <f>J16-I16</f>
        <v>7</v>
      </c>
    </row>
    <row r="17" spans="1:13" s="5" customFormat="1" x14ac:dyDescent="0.25">
      <c r="A17" s="18">
        <v>3</v>
      </c>
      <c r="B17" s="2" t="s">
        <v>24</v>
      </c>
      <c r="C17" s="3" t="s">
        <v>17</v>
      </c>
      <c r="D17" s="3" t="s">
        <v>8</v>
      </c>
      <c r="E17" s="3" t="s">
        <v>47</v>
      </c>
      <c r="F17" s="11">
        <v>34115</v>
      </c>
      <c r="G17" s="5">
        <f t="shared" si="0"/>
        <v>27</v>
      </c>
    </row>
    <row r="18" spans="1:13" s="5" customFormat="1" x14ac:dyDescent="0.25">
      <c r="A18" s="17">
        <v>3</v>
      </c>
      <c r="B18" s="1" t="s">
        <v>24</v>
      </c>
      <c r="C18" t="s">
        <v>17</v>
      </c>
      <c r="D18" t="s">
        <v>9</v>
      </c>
      <c r="E18" t="s">
        <v>53</v>
      </c>
      <c r="F18" s="14">
        <v>35556</v>
      </c>
      <c r="G18" s="5">
        <f t="shared" si="0"/>
        <v>23</v>
      </c>
    </row>
    <row r="19" spans="1:13" s="5" customFormat="1" x14ac:dyDescent="0.25">
      <c r="A19" s="17">
        <v>3</v>
      </c>
      <c r="B19" s="1" t="s">
        <v>24</v>
      </c>
      <c r="C19" t="s">
        <v>17</v>
      </c>
      <c r="D19" t="s">
        <v>10</v>
      </c>
      <c r="E19" t="s">
        <v>44</v>
      </c>
      <c r="F19" s="14">
        <v>35730</v>
      </c>
      <c r="G19" s="5">
        <f t="shared" si="0"/>
        <v>22</v>
      </c>
    </row>
    <row r="20" spans="1:13" s="5" customFormat="1" x14ac:dyDescent="0.25">
      <c r="A20" s="17">
        <v>3</v>
      </c>
      <c r="B20" s="1" t="s">
        <v>24</v>
      </c>
      <c r="C20" t="s">
        <v>17</v>
      </c>
      <c r="D20" t="s">
        <v>11</v>
      </c>
      <c r="E20" t="s">
        <v>55</v>
      </c>
      <c r="F20" s="14">
        <v>34739</v>
      </c>
      <c r="G20" s="5">
        <f t="shared" si="0"/>
        <v>25</v>
      </c>
      <c r="H20" s="9" t="s">
        <v>150</v>
      </c>
      <c r="I20" s="9" t="s">
        <v>151</v>
      </c>
      <c r="J20" s="9" t="s">
        <v>152</v>
      </c>
      <c r="K20" s="9" t="s">
        <v>160</v>
      </c>
      <c r="L20" s="9" t="s">
        <v>161</v>
      </c>
      <c r="M20" s="9" t="s">
        <v>166</v>
      </c>
    </row>
    <row r="21" spans="1:13" s="5" customFormat="1" x14ac:dyDescent="0.25">
      <c r="A21" s="17">
        <v>3</v>
      </c>
      <c r="B21" s="1" t="s">
        <v>24</v>
      </c>
      <c r="C21" t="s">
        <v>17</v>
      </c>
      <c r="D21" t="s">
        <v>12</v>
      </c>
      <c r="E21" t="s">
        <v>97</v>
      </c>
      <c r="F21" s="14">
        <v>35389</v>
      </c>
      <c r="G21" s="5">
        <f t="shared" si="0"/>
        <v>23</v>
      </c>
      <c r="H21" s="5">
        <f>SUM(G17:G21)/5</f>
        <v>24</v>
      </c>
      <c r="I21" s="5">
        <f>MIN(G17:G21)</f>
        <v>22</v>
      </c>
      <c r="J21" s="5">
        <f>MAX(G17:G21)</f>
        <v>27</v>
      </c>
      <c r="K21" s="5">
        <f>MEDIAN(G17:G21)</f>
        <v>23</v>
      </c>
      <c r="L21" s="5">
        <f>_xlfn.STDEV.S(G17:G21)</f>
        <v>2</v>
      </c>
      <c r="M21" s="5">
        <f>J21-I21</f>
        <v>5</v>
      </c>
    </row>
    <row r="22" spans="1:13" s="5" customFormat="1" x14ac:dyDescent="0.25">
      <c r="A22" s="18">
        <v>5</v>
      </c>
      <c r="B22" s="2" t="s">
        <v>25</v>
      </c>
      <c r="C22" s="3" t="s">
        <v>18</v>
      </c>
      <c r="D22" s="3" t="s">
        <v>8</v>
      </c>
      <c r="E22" s="3" t="s">
        <v>57</v>
      </c>
      <c r="F22" s="11">
        <v>34839</v>
      </c>
      <c r="G22" s="5">
        <f t="shared" si="0"/>
        <v>25</v>
      </c>
    </row>
    <row r="23" spans="1:13" s="5" customFormat="1" x14ac:dyDescent="0.25">
      <c r="A23" s="17">
        <v>5</v>
      </c>
      <c r="B23" s="1" t="s">
        <v>25</v>
      </c>
      <c r="C23" t="s">
        <v>18</v>
      </c>
      <c r="D23" t="s">
        <v>9</v>
      </c>
      <c r="E23" t="s">
        <v>98</v>
      </c>
      <c r="F23" s="14">
        <v>36067</v>
      </c>
      <c r="G23" s="5">
        <f t="shared" si="0"/>
        <v>21</v>
      </c>
    </row>
    <row r="24" spans="1:13" s="5" customFormat="1" x14ac:dyDescent="0.25">
      <c r="A24" s="17">
        <v>5</v>
      </c>
      <c r="B24" s="1" t="s">
        <v>25</v>
      </c>
      <c r="C24" t="s">
        <v>18</v>
      </c>
      <c r="D24" t="s">
        <v>10</v>
      </c>
      <c r="E24" t="s">
        <v>39</v>
      </c>
      <c r="F24" s="14">
        <v>35766</v>
      </c>
      <c r="G24" s="5">
        <f t="shared" si="0"/>
        <v>22</v>
      </c>
    </row>
    <row r="25" spans="1:13" s="5" customFormat="1" x14ac:dyDescent="0.25">
      <c r="A25" s="17">
        <v>5</v>
      </c>
      <c r="B25" s="1" t="s">
        <v>25</v>
      </c>
      <c r="C25" t="s">
        <v>18</v>
      </c>
      <c r="D25" t="s">
        <v>11</v>
      </c>
      <c r="E25" t="s">
        <v>86</v>
      </c>
      <c r="F25" s="14">
        <v>36202</v>
      </c>
      <c r="G25" s="5">
        <f t="shared" si="0"/>
        <v>21</v>
      </c>
      <c r="H25" s="9" t="s">
        <v>150</v>
      </c>
      <c r="I25" s="9" t="s">
        <v>151</v>
      </c>
      <c r="J25" s="9" t="s">
        <v>152</v>
      </c>
      <c r="K25" s="9" t="s">
        <v>160</v>
      </c>
      <c r="L25" s="9" t="s">
        <v>161</v>
      </c>
      <c r="M25" s="9" t="s">
        <v>166</v>
      </c>
    </row>
    <row r="26" spans="1:13" s="5" customFormat="1" x14ac:dyDescent="0.25">
      <c r="A26" s="17">
        <v>5</v>
      </c>
      <c r="B26" s="1" t="s">
        <v>25</v>
      </c>
      <c r="C26" t="s">
        <v>18</v>
      </c>
      <c r="D26" t="s">
        <v>12</v>
      </c>
      <c r="E26" t="s">
        <v>29</v>
      </c>
      <c r="F26" s="14">
        <v>34792</v>
      </c>
      <c r="G26" s="5">
        <f t="shared" si="0"/>
        <v>25</v>
      </c>
      <c r="H26" s="5">
        <f>SUM(G22:G26)/5</f>
        <v>22.8</v>
      </c>
      <c r="I26" s="5">
        <f>MIN(G22:G26)</f>
        <v>21</v>
      </c>
      <c r="J26" s="5">
        <f>MAX(G22:G26)</f>
        <v>25</v>
      </c>
      <c r="K26" s="5">
        <f>MEDIAN(G22:G26)</f>
        <v>22</v>
      </c>
      <c r="L26" s="5">
        <f>_xlfn.STDEV.S(G22:G26)</f>
        <v>2.0493901531919199</v>
      </c>
      <c r="M26" s="5">
        <f>J26-I26</f>
        <v>4</v>
      </c>
    </row>
    <row r="27" spans="1:13" s="5" customFormat="1" x14ac:dyDescent="0.25">
      <c r="A27" s="18">
        <v>6</v>
      </c>
      <c r="B27" s="2" t="s">
        <v>25</v>
      </c>
      <c r="C27" s="3" t="s">
        <v>88</v>
      </c>
      <c r="D27" s="3" t="s">
        <v>8</v>
      </c>
      <c r="E27" s="3" t="s">
        <v>37</v>
      </c>
      <c r="F27" s="11">
        <v>35789</v>
      </c>
      <c r="G27" s="5">
        <f t="shared" si="0"/>
        <v>22</v>
      </c>
    </row>
    <row r="28" spans="1:13" s="5" customFormat="1" x14ac:dyDescent="0.25">
      <c r="A28" s="17">
        <v>6</v>
      </c>
      <c r="B28" s="1" t="s">
        <v>25</v>
      </c>
      <c r="C28" t="s">
        <v>88</v>
      </c>
      <c r="D28" t="s">
        <v>9</v>
      </c>
      <c r="E28" t="s">
        <v>33</v>
      </c>
      <c r="F28" s="14">
        <v>35066</v>
      </c>
      <c r="G28" s="5">
        <f t="shared" si="0"/>
        <v>24</v>
      </c>
    </row>
    <row r="29" spans="1:13" s="5" customFormat="1" x14ac:dyDescent="0.25">
      <c r="A29" s="17">
        <v>6</v>
      </c>
      <c r="B29" s="1" t="s">
        <v>25</v>
      </c>
      <c r="C29" t="s">
        <v>88</v>
      </c>
      <c r="D29" t="s">
        <v>10</v>
      </c>
      <c r="E29" t="s">
        <v>99</v>
      </c>
      <c r="F29" s="14">
        <v>35392</v>
      </c>
      <c r="G29" s="5">
        <f t="shared" si="0"/>
        <v>23</v>
      </c>
    </row>
    <row r="30" spans="1:13" s="5" customFormat="1" x14ac:dyDescent="0.25">
      <c r="A30" s="17">
        <v>6</v>
      </c>
      <c r="B30" s="1" t="s">
        <v>25</v>
      </c>
      <c r="C30" t="s">
        <v>88</v>
      </c>
      <c r="D30" t="s">
        <v>11</v>
      </c>
      <c r="E30" t="s">
        <v>30</v>
      </c>
      <c r="F30" s="14">
        <v>35203</v>
      </c>
      <c r="G30" s="5">
        <f t="shared" si="0"/>
        <v>24</v>
      </c>
      <c r="H30" s="9" t="s">
        <v>150</v>
      </c>
      <c r="I30" s="9" t="s">
        <v>151</v>
      </c>
      <c r="J30" s="9" t="s">
        <v>152</v>
      </c>
      <c r="K30" s="9" t="s">
        <v>160</v>
      </c>
      <c r="L30" s="9" t="s">
        <v>161</v>
      </c>
      <c r="M30" s="9" t="s">
        <v>166</v>
      </c>
    </row>
    <row r="31" spans="1:13" s="5" customFormat="1" x14ac:dyDescent="0.25">
      <c r="A31" s="17">
        <v>6</v>
      </c>
      <c r="B31" s="1" t="s">
        <v>25</v>
      </c>
      <c r="C31" t="s">
        <v>88</v>
      </c>
      <c r="D31" t="s">
        <v>12</v>
      </c>
      <c r="E31" t="s">
        <v>36</v>
      </c>
      <c r="F31" s="14">
        <v>36348</v>
      </c>
      <c r="G31" s="5">
        <f t="shared" si="0"/>
        <v>20</v>
      </c>
      <c r="H31" s="5">
        <f>SUM(G27:G31)/5</f>
        <v>22.6</v>
      </c>
      <c r="I31" s="5">
        <f>MIN(G27:G31)</f>
        <v>20</v>
      </c>
      <c r="J31" s="5">
        <f>MAX(G27:G31)</f>
        <v>24</v>
      </c>
      <c r="K31" s="5">
        <f>MEDIAN(G27:G31)</f>
        <v>23</v>
      </c>
      <c r="L31" s="5">
        <f>_xlfn.STDEV.S(G27:G31)</f>
        <v>1.6733200530681511</v>
      </c>
      <c r="M31" s="5">
        <f>J31-I31</f>
        <v>4</v>
      </c>
    </row>
    <row r="32" spans="1:13" s="5" customFormat="1" x14ac:dyDescent="0.25">
      <c r="A32" s="18">
        <v>9</v>
      </c>
      <c r="B32" s="2" t="s">
        <v>26</v>
      </c>
      <c r="C32" s="3" t="s">
        <v>20</v>
      </c>
      <c r="D32" s="3" t="s">
        <v>8</v>
      </c>
      <c r="E32" s="3" t="s">
        <v>83</v>
      </c>
      <c r="F32" s="11">
        <v>35019</v>
      </c>
      <c r="G32" s="5">
        <f t="shared" si="0"/>
        <v>24</v>
      </c>
    </row>
    <row r="33" spans="1:13" s="5" customFormat="1" x14ac:dyDescent="0.25">
      <c r="A33" s="17">
        <v>9</v>
      </c>
      <c r="B33" s="1" t="s">
        <v>26</v>
      </c>
      <c r="C33" t="s">
        <v>20</v>
      </c>
      <c r="D33" t="s">
        <v>9</v>
      </c>
      <c r="E33" t="s">
        <v>43</v>
      </c>
      <c r="F33" s="14">
        <v>35684</v>
      </c>
      <c r="G33" s="5">
        <f t="shared" si="0"/>
        <v>22</v>
      </c>
    </row>
    <row r="34" spans="1:13" s="5" customFormat="1" x14ac:dyDescent="0.25">
      <c r="A34" s="17">
        <v>9</v>
      </c>
      <c r="B34" s="1" t="s">
        <v>26</v>
      </c>
      <c r="C34" t="s">
        <v>20</v>
      </c>
      <c r="D34" t="s">
        <v>10</v>
      </c>
      <c r="E34" t="s">
        <v>54</v>
      </c>
      <c r="F34" s="14">
        <v>35352</v>
      </c>
      <c r="G34" s="5">
        <f t="shared" ref="G34:G51" si="1">DATEDIF(F34,$H$1,"Y")</f>
        <v>23</v>
      </c>
    </row>
    <row r="35" spans="1:13" s="5" customFormat="1" x14ac:dyDescent="0.25">
      <c r="A35" s="17">
        <v>9</v>
      </c>
      <c r="B35" s="1" t="s">
        <v>26</v>
      </c>
      <c r="C35" t="s">
        <v>20</v>
      </c>
      <c r="D35" t="s">
        <v>11</v>
      </c>
      <c r="E35" t="s">
        <v>45</v>
      </c>
      <c r="F35" s="14">
        <v>35505</v>
      </c>
      <c r="G35" s="5">
        <f t="shared" si="1"/>
        <v>23</v>
      </c>
      <c r="H35" s="9" t="s">
        <v>150</v>
      </c>
      <c r="I35" s="9" t="s">
        <v>151</v>
      </c>
      <c r="J35" s="9" t="s">
        <v>152</v>
      </c>
      <c r="K35" s="9" t="s">
        <v>160</v>
      </c>
      <c r="L35" s="9" t="s">
        <v>161</v>
      </c>
      <c r="M35" s="9" t="s">
        <v>166</v>
      </c>
    </row>
    <row r="36" spans="1:13" s="5" customFormat="1" x14ac:dyDescent="0.25">
      <c r="A36" s="17">
        <v>9</v>
      </c>
      <c r="B36" s="1" t="s">
        <v>26</v>
      </c>
      <c r="C36" t="s">
        <v>20</v>
      </c>
      <c r="D36" t="s">
        <v>12</v>
      </c>
      <c r="E36" t="s">
        <v>75</v>
      </c>
      <c r="F36" s="14">
        <v>35471</v>
      </c>
      <c r="G36" s="5">
        <f t="shared" si="1"/>
        <v>23</v>
      </c>
      <c r="H36" s="5">
        <f>SUM(G32:G36)/5</f>
        <v>23</v>
      </c>
      <c r="I36" s="5">
        <f>MIN(G32:G36)</f>
        <v>22</v>
      </c>
      <c r="J36" s="5">
        <f>MAX(G32:G36)</f>
        <v>24</v>
      </c>
      <c r="K36" s="5">
        <f>MEDIAN(G32:G36)</f>
        <v>23</v>
      </c>
      <c r="L36" s="5">
        <f>_xlfn.STDEV.S(G32:G36)</f>
        <v>0.70710678118654757</v>
      </c>
      <c r="M36" s="5">
        <f>J36-I36</f>
        <v>2</v>
      </c>
    </row>
    <row r="37" spans="1:13" s="5" customFormat="1" x14ac:dyDescent="0.25">
      <c r="A37" s="18">
        <v>10</v>
      </c>
      <c r="B37" s="2" t="s">
        <v>26</v>
      </c>
      <c r="C37" s="3" t="s">
        <v>89</v>
      </c>
      <c r="D37" s="3" t="s">
        <v>8</v>
      </c>
      <c r="E37" s="3" t="s">
        <v>62</v>
      </c>
      <c r="F37" s="11">
        <v>34947</v>
      </c>
      <c r="G37" s="5">
        <f t="shared" si="1"/>
        <v>24</v>
      </c>
    </row>
    <row r="38" spans="1:13" s="5" customFormat="1" x14ac:dyDescent="0.25">
      <c r="A38" s="17">
        <v>10</v>
      </c>
      <c r="B38" s="1" t="s">
        <v>26</v>
      </c>
      <c r="C38" t="s">
        <v>89</v>
      </c>
      <c r="D38" t="s">
        <v>9</v>
      </c>
      <c r="E38" t="s">
        <v>67</v>
      </c>
      <c r="F38" s="14">
        <v>33368</v>
      </c>
      <c r="G38" s="5">
        <f t="shared" si="1"/>
        <v>29</v>
      </c>
    </row>
    <row r="39" spans="1:13" s="5" customFormat="1" x14ac:dyDescent="0.25">
      <c r="A39" s="17">
        <v>10</v>
      </c>
      <c r="B39" s="1" t="s">
        <v>26</v>
      </c>
      <c r="C39" t="s">
        <v>89</v>
      </c>
      <c r="D39" t="s">
        <v>10</v>
      </c>
      <c r="E39" t="s">
        <v>107</v>
      </c>
      <c r="F39" s="14">
        <v>36425</v>
      </c>
      <c r="G39" s="5">
        <f t="shared" si="1"/>
        <v>20</v>
      </c>
    </row>
    <row r="40" spans="1:13" s="5" customFormat="1" x14ac:dyDescent="0.25">
      <c r="A40" s="17">
        <v>10</v>
      </c>
      <c r="B40" s="1" t="s">
        <v>26</v>
      </c>
      <c r="C40" t="s">
        <v>89</v>
      </c>
      <c r="D40" t="s">
        <v>11</v>
      </c>
      <c r="E40" t="s">
        <v>50</v>
      </c>
      <c r="F40" s="14">
        <v>34561</v>
      </c>
      <c r="G40" s="5">
        <f t="shared" si="1"/>
        <v>25</v>
      </c>
      <c r="H40" s="9" t="s">
        <v>150</v>
      </c>
      <c r="I40" s="9" t="s">
        <v>151</v>
      </c>
      <c r="J40" s="9" t="s">
        <v>152</v>
      </c>
      <c r="K40" s="9" t="s">
        <v>160</v>
      </c>
      <c r="L40" s="9" t="s">
        <v>161</v>
      </c>
      <c r="M40" s="9" t="s">
        <v>166</v>
      </c>
    </row>
    <row r="41" spans="1:13" s="5" customFormat="1" x14ac:dyDescent="0.25">
      <c r="A41" s="17">
        <v>10</v>
      </c>
      <c r="B41" s="1" t="s">
        <v>26</v>
      </c>
      <c r="C41" t="s">
        <v>89</v>
      </c>
      <c r="D41" t="s">
        <v>12</v>
      </c>
      <c r="E41" t="s">
        <v>51</v>
      </c>
      <c r="F41" s="14">
        <v>34756</v>
      </c>
      <c r="G41" s="5">
        <f t="shared" si="1"/>
        <v>25</v>
      </c>
      <c r="H41" s="5">
        <f>SUM(G37:G41)/5</f>
        <v>24.6</v>
      </c>
      <c r="I41" s="5">
        <f>MIN(G37:G41)</f>
        <v>20</v>
      </c>
      <c r="J41" s="5">
        <f>MAX(G37:G41)</f>
        <v>29</v>
      </c>
      <c r="K41" s="5">
        <f>MEDIAN(G37:G41)</f>
        <v>25</v>
      </c>
      <c r="L41" s="5">
        <f>_xlfn.STDEV.S(G37:G41)</f>
        <v>3.2093613071762355</v>
      </c>
      <c r="M41" s="5">
        <f>J41-I41</f>
        <v>9</v>
      </c>
    </row>
    <row r="42" spans="1:13" s="5" customFormat="1" x14ac:dyDescent="0.25">
      <c r="A42" s="18">
        <v>8</v>
      </c>
      <c r="B42" s="2" t="s">
        <v>105</v>
      </c>
      <c r="C42" s="3" t="s">
        <v>90</v>
      </c>
      <c r="D42" s="3" t="s">
        <v>8</v>
      </c>
      <c r="E42" s="3" t="s">
        <v>52</v>
      </c>
      <c r="F42" s="11">
        <v>35820</v>
      </c>
      <c r="G42" s="5">
        <f t="shared" si="1"/>
        <v>22</v>
      </c>
    </row>
    <row r="43" spans="1:13" s="5" customFormat="1" x14ac:dyDescent="0.25">
      <c r="A43" s="17">
        <v>8</v>
      </c>
      <c r="B43" s="1" t="s">
        <v>105</v>
      </c>
      <c r="C43" t="s">
        <v>90</v>
      </c>
      <c r="D43" t="s">
        <v>9</v>
      </c>
      <c r="E43" t="s">
        <v>103</v>
      </c>
      <c r="F43" s="14">
        <v>35895</v>
      </c>
      <c r="G43" s="5">
        <f t="shared" si="1"/>
        <v>22</v>
      </c>
    </row>
    <row r="44" spans="1:13" s="5" customFormat="1" x14ac:dyDescent="0.25">
      <c r="A44" s="17">
        <v>8</v>
      </c>
      <c r="B44" s="1" t="s">
        <v>105</v>
      </c>
      <c r="C44" t="s">
        <v>90</v>
      </c>
      <c r="D44" t="s">
        <v>10</v>
      </c>
      <c r="E44" t="s">
        <v>49</v>
      </c>
      <c r="F44" s="14">
        <v>35040</v>
      </c>
      <c r="G44" s="5">
        <f t="shared" si="1"/>
        <v>24</v>
      </c>
    </row>
    <row r="45" spans="1:13" s="5" customFormat="1" x14ac:dyDescent="0.25">
      <c r="A45" s="17">
        <v>8</v>
      </c>
      <c r="B45" s="1" t="s">
        <v>105</v>
      </c>
      <c r="C45" t="s">
        <v>90</v>
      </c>
      <c r="D45" t="s">
        <v>11</v>
      </c>
      <c r="E45" t="s">
        <v>94</v>
      </c>
      <c r="F45" s="14">
        <v>36163</v>
      </c>
      <c r="G45" s="5">
        <f t="shared" si="1"/>
        <v>21</v>
      </c>
      <c r="H45" s="9" t="s">
        <v>150</v>
      </c>
      <c r="I45" s="9" t="s">
        <v>151</v>
      </c>
      <c r="J45" s="9" t="s">
        <v>152</v>
      </c>
      <c r="K45" s="9" t="s">
        <v>160</v>
      </c>
      <c r="L45" s="9" t="s">
        <v>161</v>
      </c>
      <c r="M45" s="9" t="s">
        <v>166</v>
      </c>
    </row>
    <row r="46" spans="1:13" s="5" customFormat="1" x14ac:dyDescent="0.25">
      <c r="A46" s="17">
        <v>8</v>
      </c>
      <c r="B46" s="1" t="s">
        <v>105</v>
      </c>
      <c r="C46" t="s">
        <v>90</v>
      </c>
      <c r="D46" t="s">
        <v>12</v>
      </c>
      <c r="E46" t="s">
        <v>31</v>
      </c>
      <c r="F46" s="14">
        <v>33855</v>
      </c>
      <c r="G46" s="5">
        <f t="shared" si="1"/>
        <v>27</v>
      </c>
      <c r="H46" s="5">
        <f>SUM(G42:G46)/5</f>
        <v>23.2</v>
      </c>
      <c r="I46" s="5">
        <f>MIN(G42:G46)</f>
        <v>21</v>
      </c>
      <c r="J46" s="5">
        <f>MAX(G42:G46)</f>
        <v>27</v>
      </c>
      <c r="K46" s="5">
        <f>MEDIAN(G42:G46)</f>
        <v>22</v>
      </c>
      <c r="L46" s="5">
        <f>_xlfn.STDEV.S(G42:G46)</f>
        <v>2.3874672772626644</v>
      </c>
      <c r="M46" s="5">
        <f>J46-I46</f>
        <v>6</v>
      </c>
    </row>
    <row r="47" spans="1:13" s="5" customFormat="1" x14ac:dyDescent="0.25">
      <c r="A47" s="18">
        <v>7</v>
      </c>
      <c r="B47" s="2" t="s">
        <v>105</v>
      </c>
      <c r="C47" s="3" t="s">
        <v>23</v>
      </c>
      <c r="D47" s="3" t="s">
        <v>8</v>
      </c>
      <c r="E47" s="3" t="s">
        <v>27</v>
      </c>
      <c r="F47" s="11">
        <v>35249</v>
      </c>
      <c r="G47" s="5">
        <f t="shared" si="1"/>
        <v>23</v>
      </c>
    </row>
    <row r="48" spans="1:13" s="5" customFormat="1" x14ac:dyDescent="0.25">
      <c r="A48" s="17">
        <v>7</v>
      </c>
      <c r="B48" s="1" t="s">
        <v>105</v>
      </c>
      <c r="C48" t="s">
        <v>23</v>
      </c>
      <c r="D48" t="s">
        <v>9</v>
      </c>
      <c r="E48" t="s">
        <v>58</v>
      </c>
      <c r="F48" s="14">
        <v>36397</v>
      </c>
      <c r="G48" s="5">
        <f t="shared" si="1"/>
        <v>20</v>
      </c>
    </row>
    <row r="49" spans="1:13" s="5" customFormat="1" x14ac:dyDescent="0.25">
      <c r="A49" s="17">
        <v>7</v>
      </c>
      <c r="B49" s="1" t="s">
        <v>105</v>
      </c>
      <c r="C49" t="s">
        <v>23</v>
      </c>
      <c r="D49" t="s">
        <v>10</v>
      </c>
      <c r="E49" t="s">
        <v>91</v>
      </c>
      <c r="F49" s="14">
        <v>36336</v>
      </c>
      <c r="G49" s="5">
        <f t="shared" si="1"/>
        <v>20</v>
      </c>
    </row>
    <row r="50" spans="1:13" s="5" customFormat="1" x14ac:dyDescent="0.25">
      <c r="A50" s="17">
        <v>7</v>
      </c>
      <c r="B50" s="1" t="s">
        <v>105</v>
      </c>
      <c r="C50" t="s">
        <v>23</v>
      </c>
      <c r="D50" t="s">
        <v>11</v>
      </c>
      <c r="E50" t="s">
        <v>82</v>
      </c>
      <c r="F50" s="14">
        <v>35545</v>
      </c>
      <c r="G50" s="5">
        <f t="shared" si="1"/>
        <v>23</v>
      </c>
      <c r="H50" s="9" t="s">
        <v>150</v>
      </c>
      <c r="I50" s="9" t="s">
        <v>151</v>
      </c>
      <c r="J50" s="9" t="s">
        <v>152</v>
      </c>
      <c r="K50" s="9" t="s">
        <v>160</v>
      </c>
      <c r="L50" s="9" t="s">
        <v>161</v>
      </c>
      <c r="M50" s="9" t="s">
        <v>166</v>
      </c>
    </row>
    <row r="51" spans="1:13" s="5" customFormat="1" x14ac:dyDescent="0.25">
      <c r="A51" s="17">
        <v>7</v>
      </c>
      <c r="B51" s="1" t="s">
        <v>105</v>
      </c>
      <c r="C51" t="s">
        <v>23</v>
      </c>
      <c r="D51" t="s">
        <v>12</v>
      </c>
      <c r="E51" t="s">
        <v>106</v>
      </c>
      <c r="F51" s="14">
        <v>36371</v>
      </c>
      <c r="G51" s="5">
        <f t="shared" si="1"/>
        <v>20</v>
      </c>
      <c r="H51" s="5">
        <f>SUM(G47:G51)/5</f>
        <v>21.2</v>
      </c>
      <c r="I51" s="5">
        <f>MIN(G47:G51)</f>
        <v>20</v>
      </c>
      <c r="J51" s="5">
        <f>MAX(G47:G51)</f>
        <v>23</v>
      </c>
      <c r="K51" s="5">
        <f>MEDIAN(G47:G51)</f>
        <v>20</v>
      </c>
      <c r="L51" s="5">
        <f>_xlfn.STDEV.S(G47:G51)</f>
        <v>1.6431676725154982</v>
      </c>
      <c r="M51" s="5">
        <f>J51-I51</f>
        <v>3</v>
      </c>
    </row>
    <row r="52" spans="1:13" x14ac:dyDescent="0.25">
      <c r="A52" s="4"/>
      <c r="B52" s="4"/>
      <c r="C52" s="5"/>
      <c r="D52" s="5"/>
      <c r="E52" s="5"/>
      <c r="F52" s="5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SUMMARY</vt:lpstr>
      <vt:lpstr>Spring 2017</vt:lpstr>
      <vt:lpstr>Summer 2017</vt:lpstr>
      <vt:lpstr>Spring 2018</vt:lpstr>
      <vt:lpstr>Summer 2018</vt:lpstr>
      <vt:lpstr>Spring 2019</vt:lpstr>
      <vt:lpstr>Summer 2019</vt:lpstr>
      <vt:lpstr>Spring 2020</vt:lpstr>
      <vt:lpstr>Summer 2020</vt:lpstr>
      <vt:lpstr>Spring 2021</vt:lpstr>
      <vt:lpstr>Summer 2021</vt:lpstr>
      <vt:lpstr>Spring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Kruse</dc:creator>
  <cp:lastModifiedBy>CHIEF</cp:lastModifiedBy>
  <dcterms:created xsi:type="dcterms:W3CDTF">2022-06-12T19:02:16Z</dcterms:created>
  <dcterms:modified xsi:type="dcterms:W3CDTF">2022-06-19T14:50:08Z</dcterms:modified>
</cp:coreProperties>
</file>